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45" windowHeight="8310" activeTab="0"/>
  </bookViews>
  <sheets>
    <sheet name="2015 год" sheetId="1" r:id="rId1"/>
  </sheets>
  <definedNames>
    <definedName name="_xlnm._FilterDatabase" localSheetId="0" hidden="1">'2015 год'!$A$23:$M$619</definedName>
    <definedName name="Z_3708D406_71C9_49CC_A67A_2D2190B41A82_.wvu.FilterData" localSheetId="0" hidden="1">'2015 год'!$A$23:$M$619</definedName>
    <definedName name="Z_40C62BAA_BA89_4B11_A00B_A7C8349F5C33_.wvu.FilterData" localSheetId="0" hidden="1">'2015 год'!$A$23:$M$619</definedName>
    <definedName name="Z_742DD9F2_8A71_4480_AC11_A74320E5619E_.wvu.FilterData" localSheetId="0" hidden="1">'2015 год'!$A$23:$M$619</definedName>
    <definedName name="Z_829AF458_32E9_4EBE_8AEA_C1C6BE533EAE_.wvu.FilterData" localSheetId="0" hidden="1">'2015 год'!$A$23:$M$619</definedName>
    <definedName name="Z_829AF458_32E9_4EBE_8AEA_C1C6BE533EAE_.wvu.PrintArea" localSheetId="0" hidden="1">'2015 год'!$A$8:$F$632</definedName>
    <definedName name="Z_829AF458_32E9_4EBE_8AEA_C1C6BE533EAE_.wvu.PrintTitles" localSheetId="0" hidden="1">'2015 год'!$20:$22</definedName>
    <definedName name="Z_829AF458_32E9_4EBE_8AEA_C1C6BE533EAE_.wvu.Rows" localSheetId="0" hidden="1">'2015 год'!#REF!</definedName>
    <definedName name="Z_8438BA16_0622_4285_9E52_C842431D51F6_.wvu.FilterData" localSheetId="0" hidden="1">'2015 год'!$A$23:$M$619</definedName>
    <definedName name="Z_8E538972_DCB6_4DF0_B6A0_1DAF22EE85A5_.wvu.FilterData" localSheetId="0" hidden="1">'2015 год'!$A$23:$M$619</definedName>
    <definedName name="Z_8E538972_DCB6_4DF0_B6A0_1DAF22EE85A5_.wvu.PrintArea" localSheetId="0" hidden="1">'2015 год'!$A$8:$F$620</definedName>
    <definedName name="Z_8E538972_DCB6_4DF0_B6A0_1DAF22EE85A5_.wvu.PrintTitles" localSheetId="0" hidden="1">'2015 год'!$20:$22</definedName>
    <definedName name="Z_A26D4967_F1CF_4E95_A59C_FC369D6520C7_.wvu.FilterData" localSheetId="0" hidden="1">'2015 год'!$A$23:$M$619</definedName>
    <definedName name="Z_A26D4967_F1CF_4E95_A59C_FC369D6520C7_.wvu.PrintArea" localSheetId="0" hidden="1">'2015 год'!$A$8:$H$620</definedName>
    <definedName name="Z_A26D4967_F1CF_4E95_A59C_FC369D6520C7_.wvu.PrintTitles" localSheetId="0" hidden="1">'2015 год'!$20:$22</definedName>
    <definedName name="Z_B452F1D7_E242_4E66_AEEE_75884A98B5E4_.wvu.FilterData" localSheetId="0" hidden="1">'2015 год'!$A$23:$M$619</definedName>
    <definedName name="Z_DEEAFF70_302D_4EE4_8D9C_7BB1BBA5AB30_.wvu.FilterData" localSheetId="0" hidden="1">'2015 год'!$A$23:$M$619</definedName>
    <definedName name="_xlnm.Print_Titles" localSheetId="0">'2015 год'!$20:$22</definedName>
    <definedName name="_xlnm.Print_Area" localSheetId="0">'2015 год'!$A$1:$H$620</definedName>
  </definedNames>
  <calcPr fullCalcOnLoad="1"/>
</workbook>
</file>

<file path=xl/sharedStrings.xml><?xml version="1.0" encoding="utf-8"?>
<sst xmlns="http://schemas.openxmlformats.org/spreadsheetml/2006/main" count="2405" uniqueCount="433">
  <si>
    <t>730</t>
  </si>
  <si>
    <t>Прочая закупка товаров, работ и услуг для обеспечения муниципальных нужд</t>
  </si>
  <si>
    <t xml:space="preserve">Фонд оплаты труда казенных учреждений и взносы по обязательному социальному страхованию </t>
  </si>
  <si>
    <t>Субсидии юридическим лицам (кроме некоммерческих организаций), индивидуальным предпринимателям, физическим лицам</t>
  </si>
  <si>
    <t>Иные выплаты персоналу казенных учреждений, за исключением фонда оплаты труда</t>
  </si>
  <si>
    <t>Субсидии некоммерческим организациям (за исключением муниципальных учреждений)</t>
  </si>
  <si>
    <t>810</t>
  </si>
  <si>
    <t>Московской области</t>
  </si>
  <si>
    <t>Другие вопросы в области здравоохранения</t>
  </si>
  <si>
    <t>Другие вопросы в области культуры, кинематографии</t>
  </si>
  <si>
    <t>0804</t>
  </si>
  <si>
    <t>320</t>
  </si>
  <si>
    <t>Социальные выплаты гражданам, кроме публичных нормативных социальных выплат</t>
  </si>
  <si>
    <t>870</t>
  </si>
  <si>
    <t>Резервные средства</t>
  </si>
  <si>
    <t>тыс.руб.</t>
  </si>
  <si>
    <t>Председатель представительного органа муниципального самоуправления</t>
  </si>
  <si>
    <t>Резервные фонды местных администраций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</si>
  <si>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</si>
  <si>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</si>
  <si>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</si>
  <si>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</si>
  <si>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</si>
  <si>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Прочие межбюджетные трансферты  общего характера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</si>
  <si>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</si>
  <si>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</si>
  <si>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заместители</t>
  </si>
  <si>
    <t xml:space="preserve">Функционирование высшего должностного лица субъекта Российской Федерации и муниципального образования  </t>
  </si>
  <si>
    <t>Проведение массовых и общественных мероприятий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</si>
  <si>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</si>
  <si>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Другие вопросы в области национальной безопасности и правоохранительной деятельности</t>
  </si>
  <si>
    <t>0314</t>
  </si>
  <si>
    <t>Прочие расходы на обеспечение деятельности центрального аппарата</t>
  </si>
  <si>
    <t xml:space="preserve">Физическая культура </t>
  </si>
  <si>
    <t>1101</t>
  </si>
  <si>
    <t>Средства массовой информации</t>
  </si>
  <si>
    <t>1200</t>
  </si>
  <si>
    <t>1201</t>
  </si>
  <si>
    <t>1202</t>
  </si>
  <si>
    <t>1300</t>
  </si>
  <si>
    <t>1301</t>
  </si>
  <si>
    <t>0113</t>
  </si>
  <si>
    <t>Культура, кинематография</t>
  </si>
  <si>
    <t>Здравоохранение</t>
  </si>
  <si>
    <t>0909</t>
  </si>
  <si>
    <t>Обслуживание муниципального долга</t>
  </si>
  <si>
    <t>Закупка товаров, работ и услуг в сфере информационно-коммуникационных технологий</t>
  </si>
  <si>
    <t>1100</t>
  </si>
  <si>
    <t>630</t>
  </si>
  <si>
    <t>Другие расходы на содержание  учреждений</t>
  </si>
  <si>
    <t>Наименование</t>
  </si>
  <si>
    <t>Код</t>
  </si>
  <si>
    <t>ВСЕГО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</si>
  <si>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</si>
  <si>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</si>
  <si>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</si>
  <si>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</si>
  <si>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</si>
  <si>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</si>
  <si>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0600</t>
  </si>
  <si>
    <t>0700</t>
  </si>
  <si>
    <t>0701</t>
  </si>
  <si>
    <t>0707</t>
  </si>
  <si>
    <t>0900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</si>
  <si>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</si>
  <si>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</si>
  <si>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</si>
  <si>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</si>
  <si>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Учреждения по внешкольной работе с детьми</t>
  </si>
  <si>
    <t>Телевидение и радиовещание</t>
  </si>
  <si>
    <t>Периодическая печать и издательства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</si>
  <si>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</si>
  <si>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</si>
  <si>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</si>
  <si>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</si>
  <si>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</si>
  <si>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</si>
  <si>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</si>
  <si>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</si>
  <si>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</si>
  <si>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</si>
  <si>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</si>
  <si>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</si>
  <si>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</si>
  <si>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</si>
  <si>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</si>
  <si>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</si>
  <si>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</si>
  <si>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</si>
  <si>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0702</t>
  </si>
  <si>
    <t>Молодежная политика и оздоровление детей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</si>
  <si>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</si>
  <si>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</si>
  <si>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</si>
  <si>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0800</t>
  </si>
  <si>
    <t>Культура</t>
  </si>
  <si>
    <t>0801</t>
  </si>
  <si>
    <t>1000</t>
  </si>
  <si>
    <t>Пенсионное обеспечение</t>
  </si>
  <si>
    <t>1004</t>
  </si>
  <si>
    <t>Социальное обеспечение населения</t>
  </si>
  <si>
    <t>1003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</si>
  <si>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</si>
  <si>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</si>
  <si>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</si>
  <si>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Другие вопросы в области охраны окружающей среды</t>
  </si>
  <si>
    <t>Национальная оборона</t>
  </si>
  <si>
    <t>0200</t>
  </si>
  <si>
    <t>Мероприятия по обеспечению мобилизационной готовности экономики</t>
  </si>
  <si>
    <t>Транспорт</t>
  </si>
  <si>
    <t>0408</t>
  </si>
  <si>
    <t>0102</t>
  </si>
  <si>
    <t>Глава муниципального образования</t>
  </si>
  <si>
    <t>0111</t>
  </si>
  <si>
    <t>0204</t>
  </si>
  <si>
    <t>0412</t>
  </si>
  <si>
    <t>0505</t>
  </si>
  <si>
    <t>0605</t>
  </si>
  <si>
    <t>Доплаты к пенсиям, дополнильное пенсионное обеспечение</t>
  </si>
  <si>
    <t>1400</t>
  </si>
  <si>
    <t>Иные дотации</t>
  </si>
  <si>
    <t>1402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</si>
  <si>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</si>
  <si>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</si>
  <si>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1403</t>
  </si>
  <si>
    <t>к решению Совета депутатов</t>
  </si>
  <si>
    <t>Сергиево-Посадского</t>
  </si>
  <si>
    <t>муниципального района</t>
  </si>
  <si>
    <t>0706</t>
  </si>
  <si>
    <t>Высшее и послевузовское профессиональное образование</t>
  </si>
  <si>
    <t xml:space="preserve">Дотации 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</si>
  <si>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</si>
  <si>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</si>
  <si>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Центральный аппарат (технические служащие)</t>
  </si>
  <si>
    <t>Центральный аппарат (муниципальные служащие)</t>
  </si>
  <si>
    <t>Коммунальное хозяйство</t>
  </si>
  <si>
    <t>0502</t>
  </si>
  <si>
    <t>540</t>
  </si>
  <si>
    <t>Иные межбюджетные трансферты</t>
  </si>
  <si>
    <t>9500000</t>
  </si>
  <si>
    <t>9500901</t>
  </si>
  <si>
    <t>9500400</t>
  </si>
  <si>
    <t>9500497</t>
  </si>
  <si>
    <t>9500498</t>
  </si>
  <si>
    <t>9500499</t>
  </si>
  <si>
    <t>0326068</t>
  </si>
  <si>
    <t>9500501</t>
  </si>
  <si>
    <t>9900060</t>
  </si>
  <si>
    <t>0866023</t>
  </si>
  <si>
    <t>0410000</t>
  </si>
  <si>
    <t>0416142</t>
  </si>
  <si>
    <t>0416141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</si>
  <si>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</si>
  <si>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0316214</t>
  </si>
  <si>
    <t>0310000</t>
  </si>
  <si>
    <t>Подпрограмма "Дошкольное образование"</t>
  </si>
  <si>
    <t>Обеспечение деятельности телерадиокомпаний и телеорганизаций</t>
  </si>
  <si>
    <t>Обеспечение деятельности издательств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</si>
  <si>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</si>
  <si>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Выравнивание бюджетной обеспеченности муниципальных районов Московской области для осуществления ими полномочий по решению вопросов местного значения</t>
  </si>
  <si>
    <t>0316211</t>
  </si>
  <si>
    <t>0300000</t>
  </si>
  <si>
    <t>0320000</t>
  </si>
  <si>
    <t>0326220</t>
  </si>
  <si>
    <t>0326221</t>
  </si>
  <si>
    <t>0326223</t>
  </si>
  <si>
    <t>0326222</t>
  </si>
  <si>
    <t>0326224</t>
  </si>
  <si>
    <t>0326225</t>
  </si>
  <si>
    <t xml:space="preserve"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</si>
  <si>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>Подпрограмма I "Развитие библиотечного дела"</t>
  </si>
  <si>
    <t>Подпрограмма V "Обеспечивающая подпрограмма"</t>
  </si>
  <si>
    <t>Мероприятия в сфере культуры и кинематографии, в том числе комплектование книжных фондов</t>
  </si>
  <si>
    <t>Подпрограмма III "Развитие дополнительного образования детей сферы культуры"</t>
  </si>
  <si>
    <t>Подпрограмма IV "Праздничные и культурно-массовые мероприятия районного значения в сфере культуры"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</si>
  <si>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</si>
  <si>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120</t>
  </si>
  <si>
    <t>Расходы на выплаты персоналу муниципальных органов</t>
  </si>
  <si>
    <t>200</t>
  </si>
  <si>
    <t>Закупка товаров, работ и услуг для муниципальных нужд</t>
  </si>
  <si>
    <t>240</t>
  </si>
  <si>
    <t>Иные закупки товаров, работ и услуг для обеспечения муниципальных нужд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</si>
  <si>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</si>
  <si>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</si>
  <si>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</si>
  <si>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</si>
  <si>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</si>
  <si>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</si>
  <si>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</si>
  <si>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</si>
  <si>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</si>
  <si>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</si>
  <si>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</si>
  <si>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</si>
  <si>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казенных учреждений</t>
  </si>
  <si>
    <t>620</t>
  </si>
  <si>
    <t xml:space="preserve">Субсидии автономным учреждениям </t>
  </si>
  <si>
    <t>830</t>
  </si>
  <si>
    <t>Исполнение судебных актов</t>
  </si>
  <si>
    <t>Подпрограмма I "Развитие физической культуры и спорта бюджетных учреждений"</t>
  </si>
  <si>
    <t>Подпрограмма II "Развитие физической культуры и спорта бюджетных учреждений дополнительного образования"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</si>
  <si>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</si>
  <si>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Организация и проведение мероприятий для детей и молодежи</t>
  </si>
  <si>
    <t>300</t>
  </si>
  <si>
    <t xml:space="preserve">Социальное обеспечение и иные выплаты населению </t>
  </si>
  <si>
    <t>400</t>
  </si>
  <si>
    <t>Капитальные вложения в объекты недвижимого имущества муниципальной собственности</t>
  </si>
  <si>
    <t xml:space="preserve">Бюджетные инвестиции </t>
  </si>
  <si>
    <t>Укрепление материально-технической базы учреждений</t>
  </si>
  <si>
    <t>Непрограммные расходы бюджета</t>
  </si>
  <si>
    <t>310</t>
  </si>
  <si>
    <t>Публичные нормативные социальные выплаты гражданам</t>
  </si>
  <si>
    <t>410</t>
  </si>
  <si>
    <t>Мероприятия в сфере образования</t>
  </si>
  <si>
    <t>Софинансирование на проектирование и строительство детских дошкольных учреждений</t>
  </si>
  <si>
    <t>Прочие расходы на обеспечение деятельности образовательных учреждений</t>
  </si>
  <si>
    <t>Подпрограмма II "Развитие общего образования"</t>
  </si>
  <si>
    <t>Обеспечение деятельности казенных учреждений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</si>
  <si>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</si>
  <si>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</si>
  <si>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</si>
  <si>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</si>
  <si>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0330000</t>
  </si>
  <si>
    <t>0340000</t>
  </si>
  <si>
    <t>700</t>
  </si>
  <si>
    <t>0340497</t>
  </si>
  <si>
    <t>0340498</t>
  </si>
  <si>
    <t>0340499</t>
  </si>
  <si>
    <t>9900500</t>
  </si>
  <si>
    <t>9909959</t>
  </si>
  <si>
    <t>1107777</t>
  </si>
  <si>
    <t>1508888</t>
  </si>
  <si>
    <t>1008888</t>
  </si>
  <si>
    <t>0708888</t>
  </si>
  <si>
    <t>0608888</t>
  </si>
  <si>
    <t>2008888</t>
  </si>
  <si>
    <t>1808888</t>
  </si>
  <si>
    <t>1908888</t>
  </si>
  <si>
    <t>9909999</t>
  </si>
  <si>
    <t>0317777</t>
  </si>
  <si>
    <t>0327759</t>
  </si>
  <si>
    <t>0327777</t>
  </si>
  <si>
    <t>0237777</t>
  </si>
  <si>
    <t>0347777</t>
  </si>
  <si>
    <t>0207777</t>
  </si>
  <si>
    <t>0217777</t>
  </si>
  <si>
    <t>0217771</t>
  </si>
  <si>
    <t>0227777</t>
  </si>
  <si>
    <t>0227771</t>
  </si>
  <si>
    <t>0248881</t>
  </si>
  <si>
    <t>0507777</t>
  </si>
  <si>
    <t>0517777</t>
  </si>
  <si>
    <t>0527771</t>
  </si>
  <si>
    <t>0318882</t>
  </si>
  <si>
    <t>0328881</t>
  </si>
  <si>
    <t>0328882</t>
  </si>
  <si>
    <t>0328883</t>
  </si>
  <si>
    <t>0348881</t>
  </si>
  <si>
    <t>500</t>
  </si>
  <si>
    <t xml:space="preserve">Межбюджетные трансферты </t>
  </si>
  <si>
    <t>0808888</t>
  </si>
  <si>
    <t>0818881</t>
  </si>
  <si>
    <t>0828881</t>
  </si>
  <si>
    <t>0838881</t>
  </si>
  <si>
    <t>0250497</t>
  </si>
  <si>
    <t>0250000</t>
  </si>
  <si>
    <t>0250498</t>
  </si>
  <si>
    <t>0250499</t>
  </si>
  <si>
    <t>9900103</t>
  </si>
  <si>
    <t>1101759</t>
  </si>
  <si>
    <t>0318884</t>
  </si>
  <si>
    <t>0328885</t>
  </si>
  <si>
    <t>0318885</t>
  </si>
  <si>
    <t>0327774</t>
  </si>
  <si>
    <t>0327773</t>
  </si>
  <si>
    <t>9900800</t>
  </si>
  <si>
    <t>0527777</t>
  </si>
  <si>
    <t>Софинансирование муниципальных учреждений -победителей конкурсов</t>
  </si>
  <si>
    <t>0327775</t>
  </si>
  <si>
    <t>0337777</t>
  </si>
  <si>
    <t>0347759</t>
  </si>
  <si>
    <t xml:space="preserve"> по разделам, подразделам, целевым статьям (муниципальным программам и непрограммным направлениям деятельности), группам и подгруппам  видов  расходов классификации расходов бюджетов</t>
  </si>
  <si>
    <t>0257759</t>
  </si>
  <si>
    <t>1101000</t>
  </si>
  <si>
    <t>Расходы на обеспечение деятельности (оказание услуг) муниципальных учреждений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</si>
  <si>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</si>
  <si>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</si>
  <si>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</si>
  <si>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Мероприятия в сфере культуры и кинематографии управления по культуре, спорту и делам молодежи</t>
  </si>
  <si>
    <t>Мероприятия в сфере культуры и кинематографии</t>
  </si>
  <si>
    <t>Субсидии некоммерческим организациям                           (за исключением муниципальных учреждений)</t>
  </si>
  <si>
    <t>Субвенция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</si>
  <si>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360</t>
  </si>
  <si>
    <t>Иные выплаты населению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</si>
  <si>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</si>
  <si>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</si>
  <si>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</si>
  <si>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</si>
  <si>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>Субсидия на финансирование и (или) возмещение расходов, связанных с предупреждением и ликвидацией чрезвычайных ситуаций на территориях муниципальных образований, вызванных природными пожарами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</si>
  <si>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</si>
  <si>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</si>
  <si>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 xml:space="preserve">Субвенция на обеспечение переданных муниципальным районам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</si>
  <si>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</si>
  <si>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</si>
  <si>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</si>
  <si>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Субвенция на выплату  вознаграждения за выполнение функций классного руководителя педагогическим работникам муниципальных общеобразовательных организаций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</si>
  <si>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</si>
  <si>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Муниципальная  программа  "Создание условий для оказания медицинской помощи населению Сергиево-Посадского муниципального района  на период 2015-2020 годов"</t>
  </si>
  <si>
    <t>Муниципальная программа  "Обеспечение безопасности жизнедеятельности населения Сергиево-Посадского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</si>
  <si>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</si>
  <si>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</si>
  <si>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Подпрогамма  "Обеспечение пожарной безопасности"</t>
  </si>
  <si>
    <t>0848881</t>
  </si>
  <si>
    <t>Подпрогамма  "Обеспечение мероприятий гражданской обороны"</t>
  </si>
  <si>
    <t>Муниципальная программа "Реализация информационной политики и развития средств массовой информации  Сергиево-Посадского муниципального района на 2015 -2019 годы"</t>
  </si>
  <si>
    <t>1308888</t>
  </si>
  <si>
    <t>Муниципальная программа  "Муниципальное управление на 2015-2019 годы"</t>
  </si>
  <si>
    <t>Муниципальная программа Сергиево-Посадского муниципального района "Развитие  культуры в  Сергиево-Посадском муниципальном районе на  2014–2018 годы"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</si>
  <si>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</si>
  <si>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Муниципальная  программа  "Молодое поколение  Сергиево-Посадского муниципального района  на 2014-2018 годы"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</si>
  <si>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на 2014 -2018 годы"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</si>
  <si>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2014-2018 годы"</t>
  </si>
  <si>
    <t>Подпрограмма I "Развитие дошкольного образования"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</si>
  <si>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</si>
  <si>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Муниципальная программа Сергиево-Посадского муниципального района "Развитие  культуры в  Сергиево-Посадском муниципальном районе на период 2014–2018 годов"</t>
  </si>
  <si>
    <t>Подпрограмма IV "Обеспечивающая подпрограмма "</t>
  </si>
  <si>
    <t>Муниципальная программа Сергиево-Посадского муниципального района "Жилище"</t>
  </si>
  <si>
    <t>Подпрограмма 5 "Обеспечение жильем ветеранов, инвалидов и семей, имеющих детей инвалидов"</t>
  </si>
  <si>
    <t>Подпрограмма 2 "Обеспечение жильем детей-сирот и детей, оставшихся без попечения родителей, а также лиц из их числа"</t>
  </si>
  <si>
    <t>Подпрограмма 4 "Улучшение жилищных условий семей, имеющих семь и более детей"</t>
  </si>
  <si>
    <t>Подпрограмма 3 "Социальная ипотека"</t>
  </si>
  <si>
    <t>Муниципальная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2015 -2020 годы"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</si>
  <si>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2014-2018 годы"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</si>
  <si>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</si>
  <si>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Муниципальная программа Сергиево-Посадского муниципального района "Охрана окружающей среды Сергиево-Посадского муниципального района на 2014 -2018 годы"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</si>
  <si>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2014-2018 годы и с прогнозом до 2020 года"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</si>
  <si>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2014-2018  годы"</t>
  </si>
  <si>
    <t>Подпрограмма 1 "Управление муниципальными финансами"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</si>
  <si>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на 2015-2019 годы"</t>
  </si>
  <si>
    <t>Муниципальная программа  "Содержание и развитие жилищно-коммунального хозяйства  Сергиево-Посадского муниципального района на 2015-2019  годы"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</si>
  <si>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</si>
  <si>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1208888</t>
  </si>
  <si>
    <t>1248888</t>
  </si>
  <si>
    <t>1708888</t>
  </si>
  <si>
    <t>1900000</t>
  </si>
  <si>
    <t>1900400</t>
  </si>
  <si>
    <t>1900497</t>
  </si>
  <si>
    <t>1900498</t>
  </si>
  <si>
    <t>1900499</t>
  </si>
  <si>
    <t>Подпрограмма 3 "Развитие муниципальной службы муниципального образования "Сергиево-Посадский муниципальный район на 2015-2019 годы"</t>
  </si>
  <si>
    <t>1238888</t>
  </si>
  <si>
    <t>1226069</t>
  </si>
  <si>
    <t>Подпрограмма 2 "Развитие архивного дела Сергиево-Посадского муниципального района Московской области на 2015-2019 годы"</t>
  </si>
  <si>
    <t>1228888</t>
  </si>
  <si>
    <t>1220400</t>
  </si>
  <si>
    <t>1220497</t>
  </si>
  <si>
    <t>1220498</t>
  </si>
  <si>
    <t>Муниципальная программа  "Безопасность  Сергиево-Посадского муниципального района на 2015 -2019 годы"</t>
  </si>
  <si>
    <t>1408888</t>
  </si>
  <si>
    <t>Транспортировка в морг с мест обнаружения или происшествия умерших</t>
  </si>
  <si>
    <t>0409</t>
  </si>
  <si>
    <t>Дорожное хозяйство (дорожные фонды)</t>
  </si>
  <si>
    <t>Лесное хозяйство</t>
  </si>
  <si>
    <t>0407</t>
  </si>
  <si>
    <t>0503</t>
  </si>
  <si>
    <t>Благоустройство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</si>
  <si>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 на 2015-2019 годы"</t>
  </si>
  <si>
    <t>2208888</t>
  </si>
  <si>
    <t>0108888</t>
  </si>
  <si>
    <t>0908888</t>
  </si>
  <si>
    <t>0938888</t>
  </si>
  <si>
    <t>Расходы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за счет средств местного бюджета</t>
  </si>
  <si>
    <t>0948888</t>
  </si>
  <si>
    <t>0955135</t>
  </si>
  <si>
    <t>1218888</t>
  </si>
  <si>
    <t>0558888</t>
  </si>
  <si>
    <t>0550000</t>
  </si>
  <si>
    <t>0550497</t>
  </si>
  <si>
    <t>0550498</t>
  </si>
  <si>
    <t>0550499</t>
  </si>
  <si>
    <t>2500000</t>
  </si>
  <si>
    <t>2517777</t>
  </si>
  <si>
    <t>2517771</t>
  </si>
  <si>
    <t>0218882</t>
  </si>
  <si>
    <t>0337772</t>
  </si>
  <si>
    <t>Муниципальная программа  "Доступная среда  на 2014 -2018 годы"</t>
  </si>
  <si>
    <t>2308888</t>
  </si>
  <si>
    <t>2016 год</t>
  </si>
  <si>
    <t>2017 год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</si>
  <si>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</si>
  <si>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Субвенция для организации выплат компенсации родительской платы</t>
  </si>
  <si>
    <t>в том числе за счет  межбюджетных трансфертов</t>
  </si>
  <si>
    <t>Приложение № 5</t>
  </si>
  <si>
    <t xml:space="preserve">Расходы бюджета Сергиево-Посадского муниципального района на плановый период  2016-2017 годов </t>
  </si>
  <si>
    <t xml:space="preserve">Исполнение судебных актов </t>
  </si>
  <si>
    <t>Подпрограмма 4 "Развитие информационно-коммуникационных технологий для повышения эффективности процессов управления</t>
  </si>
  <si>
    <t>Условно утверждаемые расходы</t>
  </si>
  <si>
    <t>0000</t>
  </si>
  <si>
    <t>0318881</t>
  </si>
  <si>
    <t>0318883</t>
  </si>
  <si>
    <t>0338881</t>
  </si>
  <si>
    <t>0338882</t>
  </si>
  <si>
    <t>0326250</t>
  </si>
  <si>
    <t>Обеспечение земельными участками многодетных семей</t>
  </si>
  <si>
    <t>Осуществление земельного контроля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</si>
  <si>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</si>
  <si>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</si>
  <si>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</si>
  <si>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0106208</t>
  </si>
  <si>
    <t>Обеспечивающая подпрограмма</t>
  </si>
  <si>
    <t>1250100</t>
  </si>
  <si>
    <t>1258888</t>
  </si>
  <si>
    <t>1250400</t>
  </si>
  <si>
    <t>1250497</t>
  </si>
  <si>
    <t>1250498</t>
  </si>
  <si>
    <t>1250499</t>
  </si>
  <si>
    <t>1259059</t>
  </si>
  <si>
    <t>от 24.12.2014 .№ 58/1-МЗ</t>
  </si>
  <si>
    <t>1906070</t>
  </si>
  <si>
    <t>0925082</t>
  </si>
  <si>
    <t>0928888</t>
  </si>
  <si>
    <t>1105</t>
  </si>
  <si>
    <t>Другие вопросы в области физической культуры и спорта</t>
  </si>
  <si>
    <t>Подпрограмма IV "Проектирование и строительство физкультурно-оздоровительных комплексов"</t>
  </si>
  <si>
    <t>Приложение № 3</t>
  </si>
  <si>
    <t>0548887</t>
  </si>
  <si>
    <t>Софинансирование мероприятий на строительство крытого спортивного объекта с искусственным льдом</t>
  </si>
  <si>
    <t>0540000</t>
  </si>
  <si>
    <t xml:space="preserve">Субсидия на капитальные вложения в объекты дошкольного образования в целях ликвидации очередности </t>
  </si>
  <si>
    <t>0316430</t>
  </si>
  <si>
    <t>Субсидия на софинансирование мероприятий на строительство крытого спортивного объекта с искусственным льдом</t>
  </si>
  <si>
    <t>0546435</t>
  </si>
  <si>
    <t>от  24.06.2015 № 64/02-МЗ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</si>
</sst>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i/>
      <u val="single"/>
      <sz val="10"/>
      <name val="Arial Cyr"/>
      <family val="0"/>
    </font>
    <font>
      <u val="single"/>
      <sz val="10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4" borderId="7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3" xfId="0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0" fontId="0" fillId="0" borderId="13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0" fillId="0" borderId="13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72" fontId="3" fillId="0" borderId="13" xfId="0" applyNumberFormat="1" applyFont="1" applyBorder="1" applyAlignment="1">
      <alignment wrapText="1"/>
    </xf>
    <xf numFmtId="174" fontId="0" fillId="0" borderId="10" xfId="0" applyNumberFormat="1" applyFont="1" applyBorder="1" applyAlignment="1">
      <alignment wrapText="1"/>
    </xf>
    <xf numFmtId="174" fontId="0" fillId="0" borderId="10" xfId="0" applyNumberFormat="1" applyBorder="1" applyAlignment="1">
      <alignment/>
    </xf>
    <xf numFmtId="174" fontId="0" fillId="0" borderId="10" xfId="0" applyNumberFormat="1" applyBorder="1" applyAlignment="1">
      <alignment wrapText="1"/>
    </xf>
    <xf numFmtId="174" fontId="1" fillId="0" borderId="10" xfId="0" applyNumberFormat="1" applyFont="1" applyBorder="1" applyAlignment="1">
      <alignment wrapText="1"/>
    </xf>
    <xf numFmtId="174" fontId="0" fillId="0" borderId="12" xfId="0" applyNumberFormat="1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18" borderId="0" xfId="0" applyFill="1" applyAlignment="1">
      <alignment/>
    </xf>
    <xf numFmtId="49" fontId="0" fillId="0" borderId="10" xfId="0" applyNumberFormat="1" applyFill="1" applyBorder="1" applyAlignment="1">
      <alignment horizontal="center" wrapText="1"/>
    </xf>
    <xf numFmtId="49" fontId="0" fillId="0" borderId="13" xfId="0" applyNumberFormat="1" applyFill="1" applyBorder="1" applyAlignment="1">
      <alignment wrapText="1"/>
    </xf>
    <xf numFmtId="0" fontId="0" fillId="0" borderId="13" xfId="0" applyFill="1" applyBorder="1" applyAlignment="1">
      <alignment wrapText="1"/>
    </xf>
    <xf numFmtId="49" fontId="0" fillId="0" borderId="13" xfId="0" applyNumberFormat="1" applyFont="1" applyFill="1" applyBorder="1" applyAlignment="1">
      <alignment wrapText="1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174" fontId="0" fillId="0" borderId="10" xfId="0" applyNumberFormat="1" applyFill="1" applyBorder="1" applyAlignment="1">
      <alignment wrapText="1"/>
    </xf>
    <xf numFmtId="0" fontId="0" fillId="0" borderId="13" xfId="0" applyFill="1" applyBorder="1" applyAlignment="1">
      <alignment horizontal="left" wrapText="1"/>
    </xf>
    <xf numFmtId="49" fontId="2" fillId="0" borderId="13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13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wrapText="1"/>
    </xf>
    <xf numFmtId="49" fontId="9" fillId="0" borderId="12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74" fontId="9" fillId="0" borderId="10" xfId="0" applyNumberFormat="1" applyFont="1" applyBorder="1" applyAlignment="1">
      <alignment vertical="center" wrapText="1"/>
    </xf>
    <xf numFmtId="174" fontId="9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174" fontId="9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9" fillId="0" borderId="10" xfId="0" applyNumberFormat="1" applyFont="1" applyBorder="1" applyAlignment="1">
      <alignment horizontal="center" wrapText="1"/>
    </xf>
    <xf numFmtId="174" fontId="9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74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174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49" fontId="9" fillId="0" borderId="14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174" fontId="9" fillId="0" borderId="10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0" fontId="0" fillId="0" borderId="13" xfId="0" applyFont="1" applyFill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74" fontId="0" fillId="0" borderId="10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wrapText="1"/>
    </xf>
    <xf numFmtId="49" fontId="0" fillId="0" borderId="13" xfId="0" applyNumberFormat="1" applyFont="1" applyFill="1" applyBorder="1" applyAlignment="1">
      <alignment wrapText="1"/>
    </xf>
    <xf numFmtId="49" fontId="0" fillId="0" borderId="1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174" fontId="0" fillId="0" borderId="0" xfId="0" applyNumberFormat="1" applyAlignment="1">
      <alignment/>
    </xf>
    <xf numFmtId="174" fontId="10" fillId="0" borderId="0" xfId="0" applyNumberFormat="1" applyFont="1" applyAlignment="1">
      <alignment/>
    </xf>
    <xf numFmtId="174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49" fontId="11" fillId="0" borderId="13" xfId="0" applyNumberFormat="1" applyFont="1" applyBorder="1" applyAlignment="1">
      <alignment wrapText="1"/>
    </xf>
    <xf numFmtId="174" fontId="0" fillId="0" borderId="0" xfId="0" applyNumberFormat="1" applyFill="1" applyAlignment="1">
      <alignment/>
    </xf>
    <xf numFmtId="0" fontId="0" fillId="19" borderId="0" xfId="0" applyFill="1" applyAlignment="1">
      <alignment/>
    </xf>
    <xf numFmtId="49" fontId="6" fillId="0" borderId="0" xfId="0" applyNumberFormat="1" applyFont="1" applyAlignment="1">
      <alignment horizontal="center" wrapText="1"/>
    </xf>
    <xf numFmtId="175" fontId="0" fillId="0" borderId="13" xfId="0" applyNumberFormat="1" applyBorder="1" applyAlignment="1">
      <alignment wrapText="1"/>
    </xf>
    <xf numFmtId="49" fontId="9" fillId="0" borderId="13" xfId="0" applyNumberFormat="1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 wrapText="1"/>
    </xf>
    <xf numFmtId="175" fontId="0" fillId="0" borderId="13" xfId="0" applyNumberFormat="1" applyFont="1" applyBorder="1" applyAlignment="1">
      <alignment wrapText="1"/>
    </xf>
    <xf numFmtId="0" fontId="0" fillId="0" borderId="13" xfId="0" applyNumberForma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wrapText="1"/>
    </xf>
    <xf numFmtId="0" fontId="0" fillId="0" borderId="0" xfId="0" applyBorder="1" applyAlignment="1">
      <alignment/>
    </xf>
    <xf numFmtId="0" fontId="12" fillId="0" borderId="13" xfId="0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wrapText="1"/>
    </xf>
    <xf numFmtId="174" fontId="0" fillId="0" borderId="1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174" fontId="1" fillId="0" borderId="11" xfId="0" applyNumberFormat="1" applyFont="1" applyBorder="1" applyAlignment="1">
      <alignment wrapText="1"/>
    </xf>
    <xf numFmtId="174" fontId="9" fillId="0" borderId="10" xfId="0" applyNumberFormat="1" applyFont="1" applyFill="1" applyBorder="1" applyAlignment="1">
      <alignment wrapText="1"/>
    </xf>
    <xf numFmtId="0" fontId="0" fillId="19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4" fontId="0" fillId="0" borderId="11" xfId="0" applyNumberForma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49" fontId="0" fillId="0" borderId="10" xfId="0" applyNumberFormat="1" applyFill="1" applyBorder="1" applyAlignment="1">
      <alignment wrapText="1"/>
    </xf>
    <xf numFmtId="174" fontId="0" fillId="0" borderId="12" xfId="0" applyNumberFormat="1" applyFont="1" applyFill="1" applyBorder="1" applyAlignment="1">
      <alignment wrapText="1"/>
    </xf>
    <xf numFmtId="174" fontId="2" fillId="0" borderId="11" xfId="0" applyNumberFormat="1" applyFont="1" applyBorder="1" applyAlignment="1">
      <alignment wrapText="1"/>
    </xf>
    <xf numFmtId="174" fontId="0" fillId="0" borderId="11" xfId="0" applyNumberFormat="1" applyFont="1" applyBorder="1" applyAlignment="1">
      <alignment wrapText="1"/>
    </xf>
    <xf numFmtId="174" fontId="0" fillId="0" borderId="12" xfId="0" applyNumberFormat="1" applyFont="1" applyBorder="1" applyAlignment="1">
      <alignment/>
    </xf>
    <xf numFmtId="0" fontId="0" fillId="0" borderId="10" xfId="0" applyBorder="1" applyAlignment="1">
      <alignment wrapText="1"/>
    </xf>
    <xf numFmtId="174" fontId="0" fillId="0" borderId="12" xfId="0" applyNumberForma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619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51.375" style="0" customWidth="1"/>
    <col min="2" max="2" width="10.125" style="0" customWidth="1"/>
    <col min="5" max="5" width="14.375" style="0" customWidth="1"/>
    <col min="6" max="6" width="15.625" style="0" customWidth="1"/>
    <col min="7" max="7" width="13.375" style="0" customWidth="1"/>
    <col min="8" max="8" width="15.625" style="0" customWidth="1"/>
    <col min="10" max="10" width="11.375" style="0" customWidth="1"/>
  </cols>
  <sheetData>
    <row r="1" spans="7:8" ht="15.75">
      <c r="G1" s="112" t="s">
        <v>424</v>
      </c>
      <c r="H1" s="113"/>
    </row>
    <row r="2" spans="7:8" ht="15.75">
      <c r="G2" s="44" t="s">
        <v>125</v>
      </c>
      <c r="H2" s="45"/>
    </row>
    <row r="3" spans="7:8" ht="15.75">
      <c r="G3" s="44" t="s">
        <v>126</v>
      </c>
      <c r="H3" s="45"/>
    </row>
    <row r="4" spans="7:8" ht="15.75">
      <c r="G4" s="44" t="s">
        <v>127</v>
      </c>
      <c r="H4" s="45"/>
    </row>
    <row r="5" spans="7:8" ht="15.75">
      <c r="G5" s="44" t="s">
        <v>7</v>
      </c>
      <c r="H5" s="45"/>
    </row>
    <row r="6" spans="7:8" ht="15.75">
      <c r="G6" s="44" t="s">
        <v>432</v>
      </c>
      <c r="H6" s="45"/>
    </row>
    <row r="8" spans="5:8" ht="15.75">
      <c r="E8" s="112"/>
      <c r="F8" s="113"/>
      <c r="G8" s="112" t="s">
        <v>392</v>
      </c>
      <c r="H8" s="113"/>
    </row>
    <row r="9" spans="5:8" ht="15.75">
      <c r="E9" s="44"/>
      <c r="F9" s="45"/>
      <c r="G9" s="44" t="s">
        <v>125</v>
      </c>
      <c r="H9" s="45"/>
    </row>
    <row r="10" spans="5:8" ht="15.75">
      <c r="E10" s="44"/>
      <c r="F10" s="45"/>
      <c r="G10" s="44" t="s">
        <v>126</v>
      </c>
      <c r="H10" s="45"/>
    </row>
    <row r="11" spans="5:8" ht="15.75">
      <c r="E11" s="44"/>
      <c r="F11" s="45"/>
      <c r="G11" s="44" t="s">
        <v>127</v>
      </c>
      <c r="H11" s="45"/>
    </row>
    <row r="12" spans="5:8" ht="15.75">
      <c r="E12" s="44"/>
      <c r="F12" s="45"/>
      <c r="G12" s="44" t="s">
        <v>7</v>
      </c>
      <c r="H12" s="45"/>
    </row>
    <row r="13" spans="5:8" ht="15.75">
      <c r="E13" s="44"/>
      <c r="F13" s="45"/>
      <c r="G13" s="44" t="s">
        <v>417</v>
      </c>
      <c r="H13" s="45"/>
    </row>
    <row r="14" spans="5:8" ht="15.75">
      <c r="E14" s="44"/>
      <c r="F14" s="45"/>
      <c r="G14" s="45"/>
      <c r="H14" s="45"/>
    </row>
    <row r="15" spans="5:8" ht="15.75">
      <c r="E15" s="44"/>
      <c r="F15" s="45"/>
      <c r="G15" s="45"/>
      <c r="H15" s="45"/>
    </row>
    <row r="16" spans="5:8" ht="15.75">
      <c r="E16" s="44"/>
      <c r="F16" s="45"/>
      <c r="G16" s="45"/>
      <c r="H16" s="45"/>
    </row>
    <row r="17" spans="1:8" ht="19.5" customHeight="1">
      <c r="A17" s="129" t="s">
        <v>393</v>
      </c>
      <c r="B17" s="129"/>
      <c r="C17" s="129"/>
      <c r="D17" s="129"/>
      <c r="E17" s="129"/>
      <c r="F17" s="129"/>
      <c r="G17" s="129"/>
      <c r="H17" s="129"/>
    </row>
    <row r="18" spans="1:8" ht="37.5" customHeight="1">
      <c r="A18" s="129" t="s">
        <v>281</v>
      </c>
      <c r="B18" s="129"/>
      <c r="C18" s="129"/>
      <c r="D18" s="129"/>
      <c r="E18" s="129"/>
      <c r="F18" s="129"/>
      <c r="G18" s="129"/>
      <c r="H18" s="129"/>
    </row>
    <row r="19" spans="1:8" ht="22.5" customHeight="1">
      <c r="A19" s="95"/>
      <c r="B19" s="95"/>
      <c r="C19" s="95"/>
      <c r="D19" s="95"/>
      <c r="E19" s="95"/>
      <c r="F19" s="95"/>
      <c r="G19" s="95"/>
      <c r="H19" s="95"/>
    </row>
    <row r="20" spans="6:8" ht="12.75">
      <c r="F20" s="47"/>
      <c r="G20" s="47"/>
      <c r="H20" s="47" t="s">
        <v>15</v>
      </c>
    </row>
    <row r="21" spans="1:8" s="24" customFormat="1" ht="38.25" customHeight="1">
      <c r="A21" s="132" t="s">
        <v>50</v>
      </c>
      <c r="B21" s="130" t="s">
        <v>51</v>
      </c>
      <c r="C21" s="134"/>
      <c r="D21" s="131"/>
      <c r="E21" s="130" t="s">
        <v>387</v>
      </c>
      <c r="F21" s="131"/>
      <c r="G21" s="130" t="s">
        <v>388</v>
      </c>
      <c r="H21" s="131"/>
    </row>
    <row r="22" spans="1:9" s="24" customFormat="1" ht="60.75" customHeight="1">
      <c r="A22" s="133"/>
      <c r="B22" s="25" t="s">
        <v>53</v>
      </c>
      <c r="C22" s="25" t="s">
        <v>54</v>
      </c>
      <c r="D22" s="25" t="s">
        <v>55</v>
      </c>
      <c r="E22" s="25" t="s">
        <v>52</v>
      </c>
      <c r="F22" s="25" t="s">
        <v>391</v>
      </c>
      <c r="G22" s="25" t="s">
        <v>52</v>
      </c>
      <c r="H22" s="25" t="s">
        <v>391</v>
      </c>
      <c r="I22" s="108"/>
    </row>
    <row r="23" spans="1:10" s="68" customFormat="1" ht="16.5" customHeight="1">
      <c r="A23" s="70" t="s">
        <v>103</v>
      </c>
      <c r="B23" s="51" t="s">
        <v>57</v>
      </c>
      <c r="C23" s="51" t="s">
        <v>77</v>
      </c>
      <c r="D23" s="51" t="s">
        <v>56</v>
      </c>
      <c r="E23" s="71">
        <f>E24+E50+E148+E31+E112+E152</f>
        <v>391014.99999999994</v>
      </c>
      <c r="F23" s="71">
        <f>F24+F50+F148+F31+F112+F152</f>
        <v>41011</v>
      </c>
      <c r="G23" s="71">
        <f>G24+G50+G148+G31+G112+G152</f>
        <v>406075.99999999994</v>
      </c>
      <c r="H23" s="71">
        <f>H24+H50+H148+H31+H112+H152</f>
        <v>41072</v>
      </c>
      <c r="J23" s="88"/>
    </row>
    <row r="24" spans="1:8" s="24" customFormat="1" ht="39.75" customHeight="1">
      <c r="A24" s="17" t="s">
        <v>27</v>
      </c>
      <c r="B24" s="48" t="s">
        <v>111</v>
      </c>
      <c r="C24" s="49" t="s">
        <v>77</v>
      </c>
      <c r="D24" s="49" t="s">
        <v>56</v>
      </c>
      <c r="E24" s="27">
        <f>E27</f>
        <v>2986.3999999999996</v>
      </c>
      <c r="F24" s="27"/>
      <c r="G24" s="27">
        <f>G27</f>
        <v>2986.3999999999996</v>
      </c>
      <c r="H24" s="27"/>
    </row>
    <row r="25" spans="1:8" s="24" customFormat="1" ht="28.5" customHeight="1">
      <c r="A25" s="81" t="s">
        <v>316</v>
      </c>
      <c r="B25" s="48" t="s">
        <v>111</v>
      </c>
      <c r="C25" s="6" t="s">
        <v>341</v>
      </c>
      <c r="D25" s="2" t="s">
        <v>56</v>
      </c>
      <c r="E25" s="27">
        <f aca="true" t="shared" si="0" ref="E25:G26">E26</f>
        <v>2986.3999999999996</v>
      </c>
      <c r="F25" s="27"/>
      <c r="G25" s="27">
        <f t="shared" si="0"/>
        <v>2986.3999999999996</v>
      </c>
      <c r="H25" s="27"/>
    </row>
    <row r="26" spans="1:8" s="24" customFormat="1" ht="18" customHeight="1">
      <c r="A26" s="8" t="s">
        <v>409</v>
      </c>
      <c r="B26" s="48" t="s">
        <v>111</v>
      </c>
      <c r="C26" s="2" t="s">
        <v>410</v>
      </c>
      <c r="D26" s="2" t="s">
        <v>56</v>
      </c>
      <c r="E26" s="27">
        <f t="shared" si="0"/>
        <v>2986.3999999999996</v>
      </c>
      <c r="F26" s="27"/>
      <c r="G26" s="27">
        <f t="shared" si="0"/>
        <v>2986.3999999999996</v>
      </c>
      <c r="H26" s="27"/>
    </row>
    <row r="27" spans="1:8" s="24" customFormat="1" ht="42" customHeight="1">
      <c r="A27" s="20" t="s">
        <v>175</v>
      </c>
      <c r="B27" s="1" t="s">
        <v>111</v>
      </c>
      <c r="C27" s="2" t="s">
        <v>410</v>
      </c>
      <c r="D27" s="2" t="s">
        <v>56</v>
      </c>
      <c r="E27" s="27">
        <f>E28</f>
        <v>2986.3999999999996</v>
      </c>
      <c r="F27" s="27"/>
      <c r="G27" s="27">
        <f>G28</f>
        <v>2986.3999999999996</v>
      </c>
      <c r="H27" s="27"/>
    </row>
    <row r="28" spans="1:8" s="24" customFormat="1" ht="18" customHeight="1">
      <c r="A28" s="21" t="s">
        <v>112</v>
      </c>
      <c r="B28" s="1" t="s">
        <v>111</v>
      </c>
      <c r="C28" s="2" t="s">
        <v>410</v>
      </c>
      <c r="D28" s="2" t="s">
        <v>56</v>
      </c>
      <c r="E28" s="27">
        <f>E29</f>
        <v>2986.3999999999996</v>
      </c>
      <c r="F28" s="27"/>
      <c r="G28" s="27">
        <f>G29</f>
        <v>2986.3999999999996</v>
      </c>
      <c r="H28" s="27"/>
    </row>
    <row r="29" spans="1:8" s="24" customFormat="1" ht="65.25" customHeight="1">
      <c r="A29" s="21" t="s">
        <v>185</v>
      </c>
      <c r="B29" s="1" t="s">
        <v>111</v>
      </c>
      <c r="C29" s="2" t="s">
        <v>410</v>
      </c>
      <c r="D29" s="2" t="s">
        <v>184</v>
      </c>
      <c r="E29" s="27">
        <f>E30</f>
        <v>2986.3999999999996</v>
      </c>
      <c r="F29" s="27"/>
      <c r="G29" s="27">
        <f>G30</f>
        <v>2986.3999999999996</v>
      </c>
      <c r="H29" s="27"/>
    </row>
    <row r="30" spans="1:8" s="24" customFormat="1" ht="18" customHeight="1">
      <c r="A30" s="21" t="s">
        <v>177</v>
      </c>
      <c r="B30" s="1" t="s">
        <v>111</v>
      </c>
      <c r="C30" s="2" t="s">
        <v>410</v>
      </c>
      <c r="D30" s="2" t="s">
        <v>176</v>
      </c>
      <c r="E30" s="27">
        <f>3478.7-492.3</f>
        <v>2986.3999999999996</v>
      </c>
      <c r="F30" s="27"/>
      <c r="G30" s="27">
        <f>3478.7-492.3</f>
        <v>2986.3999999999996</v>
      </c>
      <c r="H30" s="27"/>
    </row>
    <row r="31" spans="1:8" s="24" customFormat="1" ht="54" customHeight="1">
      <c r="A31" s="17" t="s">
        <v>19</v>
      </c>
      <c r="B31" s="1" t="s">
        <v>76</v>
      </c>
      <c r="C31" s="2" t="s">
        <v>77</v>
      </c>
      <c r="D31" s="2" t="s">
        <v>56</v>
      </c>
      <c r="E31" s="27">
        <f>E32</f>
        <v>17644.2</v>
      </c>
      <c r="F31" s="27"/>
      <c r="G31" s="27">
        <f>G32</f>
        <v>17644.2</v>
      </c>
      <c r="H31" s="27"/>
    </row>
    <row r="32" spans="1:8" s="24" customFormat="1" ht="42" customHeight="1">
      <c r="A32" s="20" t="s">
        <v>175</v>
      </c>
      <c r="B32" s="1" t="s">
        <v>76</v>
      </c>
      <c r="C32" s="1" t="s">
        <v>139</v>
      </c>
      <c r="D32" s="1" t="s">
        <v>56</v>
      </c>
      <c r="E32" s="28">
        <f>E36+E33</f>
        <v>17644.2</v>
      </c>
      <c r="F32" s="28"/>
      <c r="G32" s="28">
        <f>G36+G33</f>
        <v>17644.2</v>
      </c>
      <c r="H32" s="28"/>
    </row>
    <row r="33" spans="1:8" s="24" customFormat="1" ht="29.25" customHeight="1">
      <c r="A33" s="8" t="s">
        <v>16</v>
      </c>
      <c r="B33" s="6" t="s">
        <v>76</v>
      </c>
      <c r="C33" s="6" t="s">
        <v>140</v>
      </c>
      <c r="D33" s="6" t="s">
        <v>56</v>
      </c>
      <c r="E33" s="28">
        <f>E34</f>
        <v>2742.9</v>
      </c>
      <c r="F33" s="28"/>
      <c r="G33" s="28">
        <f>G34</f>
        <v>2742.9</v>
      </c>
      <c r="H33" s="28"/>
    </row>
    <row r="34" spans="1:8" s="24" customFormat="1" ht="63.75">
      <c r="A34" s="21" t="s">
        <v>185</v>
      </c>
      <c r="B34" s="6" t="s">
        <v>76</v>
      </c>
      <c r="C34" s="6" t="s">
        <v>140</v>
      </c>
      <c r="D34" s="6" t="s">
        <v>184</v>
      </c>
      <c r="E34" s="28">
        <f>E35</f>
        <v>2742.9</v>
      </c>
      <c r="F34" s="28"/>
      <c r="G34" s="28">
        <f>G35</f>
        <v>2742.9</v>
      </c>
      <c r="H34" s="28"/>
    </row>
    <row r="35" spans="1:8" s="24" customFormat="1" ht="19.5" customHeight="1">
      <c r="A35" s="21" t="s">
        <v>177</v>
      </c>
      <c r="B35" s="6" t="s">
        <v>76</v>
      </c>
      <c r="C35" s="6" t="s">
        <v>140</v>
      </c>
      <c r="D35" s="6" t="s">
        <v>176</v>
      </c>
      <c r="E35" s="28">
        <f>3041.6-298.7</f>
        <v>2742.9</v>
      </c>
      <c r="F35" s="28"/>
      <c r="G35" s="28">
        <f>3041.6-298.7</f>
        <v>2742.9</v>
      </c>
      <c r="H35" s="28"/>
    </row>
    <row r="36" spans="1:8" s="24" customFormat="1" ht="18.75" customHeight="1">
      <c r="A36" s="10" t="s">
        <v>85</v>
      </c>
      <c r="B36" s="2" t="s">
        <v>76</v>
      </c>
      <c r="C36" s="2" t="s">
        <v>141</v>
      </c>
      <c r="D36" s="2" t="s">
        <v>56</v>
      </c>
      <c r="E36" s="29">
        <f>E37+E40+E43</f>
        <v>14901.300000000001</v>
      </c>
      <c r="F36" s="29"/>
      <c r="G36" s="29">
        <f>G37+G40+G43</f>
        <v>14901.300000000001</v>
      </c>
      <c r="H36" s="29"/>
    </row>
    <row r="37" spans="1:8" s="24" customFormat="1" ht="19.5" customHeight="1">
      <c r="A37" s="36" t="s">
        <v>133</v>
      </c>
      <c r="B37" s="34" t="s">
        <v>76</v>
      </c>
      <c r="C37" s="34" t="s">
        <v>142</v>
      </c>
      <c r="D37" s="34" t="s">
        <v>56</v>
      </c>
      <c r="E37" s="29">
        <f>E38</f>
        <v>1093</v>
      </c>
      <c r="F37" s="29"/>
      <c r="G37" s="29">
        <f>G38</f>
        <v>1093</v>
      </c>
      <c r="H37" s="29"/>
    </row>
    <row r="38" spans="1:8" s="24" customFormat="1" ht="65.25" customHeight="1">
      <c r="A38" s="21" t="s">
        <v>185</v>
      </c>
      <c r="B38" s="2" t="s">
        <v>76</v>
      </c>
      <c r="C38" s="34" t="s">
        <v>142</v>
      </c>
      <c r="D38" s="39" t="s">
        <v>184</v>
      </c>
      <c r="E38" s="29">
        <f>E39</f>
        <v>1093</v>
      </c>
      <c r="F38" s="29"/>
      <c r="G38" s="29">
        <f>G39</f>
        <v>1093</v>
      </c>
      <c r="H38" s="29"/>
    </row>
    <row r="39" spans="1:8" s="24" customFormat="1" ht="20.25" customHeight="1">
      <c r="A39" s="21" t="s">
        <v>177</v>
      </c>
      <c r="B39" s="2" t="s">
        <v>76</v>
      </c>
      <c r="C39" s="34" t="s">
        <v>142</v>
      </c>
      <c r="D39" s="6" t="s">
        <v>176</v>
      </c>
      <c r="E39" s="29">
        <f>1583.1-490.1</f>
        <v>1093</v>
      </c>
      <c r="F39" s="29"/>
      <c r="G39" s="29">
        <f>1583.1-490.1</f>
        <v>1093</v>
      </c>
      <c r="H39" s="29"/>
    </row>
    <row r="40" spans="1:8" s="24" customFormat="1" ht="20.25" customHeight="1">
      <c r="A40" s="36" t="s">
        <v>134</v>
      </c>
      <c r="B40" s="34" t="s">
        <v>76</v>
      </c>
      <c r="C40" s="34" t="s">
        <v>143</v>
      </c>
      <c r="D40" s="34" t="s">
        <v>56</v>
      </c>
      <c r="E40" s="29">
        <f>E41</f>
        <v>9318.300000000001</v>
      </c>
      <c r="F40" s="29"/>
      <c r="G40" s="29">
        <f>G41</f>
        <v>9318.300000000001</v>
      </c>
      <c r="H40" s="29"/>
    </row>
    <row r="41" spans="1:8" s="24" customFormat="1" ht="63.75" customHeight="1">
      <c r="A41" s="21" t="s">
        <v>185</v>
      </c>
      <c r="B41" s="34" t="s">
        <v>76</v>
      </c>
      <c r="C41" s="34" t="s">
        <v>143</v>
      </c>
      <c r="D41" s="39" t="s">
        <v>184</v>
      </c>
      <c r="E41" s="29">
        <f>E42</f>
        <v>9318.300000000001</v>
      </c>
      <c r="F41" s="29"/>
      <c r="G41" s="29">
        <f>G42</f>
        <v>9318.300000000001</v>
      </c>
      <c r="H41" s="29"/>
    </row>
    <row r="42" spans="1:8" s="24" customFormat="1" ht="20.25" customHeight="1">
      <c r="A42" s="21" t="s">
        <v>177</v>
      </c>
      <c r="B42" s="34" t="s">
        <v>76</v>
      </c>
      <c r="C42" s="34" t="s">
        <v>143</v>
      </c>
      <c r="D42" s="39" t="s">
        <v>176</v>
      </c>
      <c r="E42" s="29">
        <f>9967.6-649.3</f>
        <v>9318.300000000001</v>
      </c>
      <c r="F42" s="29"/>
      <c r="G42" s="29">
        <f>9967.6-649.3</f>
        <v>9318.300000000001</v>
      </c>
      <c r="H42" s="29"/>
    </row>
    <row r="43" spans="1:8" s="24" customFormat="1" ht="27" customHeight="1">
      <c r="A43" s="36" t="s">
        <v>32</v>
      </c>
      <c r="B43" s="2" t="s">
        <v>76</v>
      </c>
      <c r="C43" s="34" t="s">
        <v>144</v>
      </c>
      <c r="D43" s="2" t="s">
        <v>56</v>
      </c>
      <c r="E43" s="29">
        <f>E48+E46+E44</f>
        <v>4490</v>
      </c>
      <c r="F43" s="29"/>
      <c r="G43" s="29">
        <f>G48+G46+G44</f>
        <v>4490</v>
      </c>
      <c r="H43" s="29"/>
    </row>
    <row r="44" spans="1:8" s="24" customFormat="1" ht="65.25" customHeight="1">
      <c r="A44" s="21" t="s">
        <v>185</v>
      </c>
      <c r="B44" s="2" t="s">
        <v>76</v>
      </c>
      <c r="C44" s="34" t="s">
        <v>144</v>
      </c>
      <c r="D44" s="2" t="s">
        <v>184</v>
      </c>
      <c r="E44" s="29">
        <f>E45</f>
        <v>40</v>
      </c>
      <c r="F44" s="29"/>
      <c r="G44" s="29">
        <f>G45</f>
        <v>40</v>
      </c>
      <c r="H44" s="29"/>
    </row>
    <row r="45" spans="1:8" s="24" customFormat="1" ht="20.25" customHeight="1">
      <c r="A45" s="21" t="s">
        <v>177</v>
      </c>
      <c r="B45" s="2" t="s">
        <v>76</v>
      </c>
      <c r="C45" s="34" t="s">
        <v>144</v>
      </c>
      <c r="D45" s="2" t="s">
        <v>176</v>
      </c>
      <c r="E45" s="29">
        <v>40</v>
      </c>
      <c r="F45" s="29"/>
      <c r="G45" s="29">
        <v>40</v>
      </c>
      <c r="H45" s="29"/>
    </row>
    <row r="46" spans="1:8" s="24" customFormat="1" ht="18.75" customHeight="1">
      <c r="A46" s="36" t="s">
        <v>179</v>
      </c>
      <c r="B46" s="2" t="s">
        <v>76</v>
      </c>
      <c r="C46" s="34" t="s">
        <v>144</v>
      </c>
      <c r="D46" s="2" t="s">
        <v>178</v>
      </c>
      <c r="E46" s="29">
        <f>E47</f>
        <v>4250</v>
      </c>
      <c r="F46" s="29"/>
      <c r="G46" s="29">
        <f>G47</f>
        <v>4250</v>
      </c>
      <c r="H46" s="29"/>
    </row>
    <row r="47" spans="1:8" s="24" customFormat="1" ht="28.5" customHeight="1">
      <c r="A47" s="36" t="s">
        <v>181</v>
      </c>
      <c r="B47" s="2" t="s">
        <v>76</v>
      </c>
      <c r="C47" s="34" t="s">
        <v>144</v>
      </c>
      <c r="D47" s="2" t="s">
        <v>180</v>
      </c>
      <c r="E47" s="29">
        <v>4250</v>
      </c>
      <c r="F47" s="29"/>
      <c r="G47" s="29">
        <v>4250</v>
      </c>
      <c r="H47" s="29"/>
    </row>
    <row r="48" spans="1:8" s="24" customFormat="1" ht="18" customHeight="1">
      <c r="A48" s="36" t="s">
        <v>183</v>
      </c>
      <c r="B48" s="2" t="s">
        <v>76</v>
      </c>
      <c r="C48" s="34" t="s">
        <v>144</v>
      </c>
      <c r="D48" s="2" t="s">
        <v>182</v>
      </c>
      <c r="E48" s="29">
        <f>E49</f>
        <v>200</v>
      </c>
      <c r="F48" s="29"/>
      <c r="G48" s="29">
        <f>G49</f>
        <v>200</v>
      </c>
      <c r="H48" s="29"/>
    </row>
    <row r="49" spans="1:8" s="24" customFormat="1" ht="18" customHeight="1">
      <c r="A49" s="36" t="s">
        <v>189</v>
      </c>
      <c r="B49" s="2" t="s">
        <v>76</v>
      </c>
      <c r="C49" s="34" t="s">
        <v>144</v>
      </c>
      <c r="D49" s="2" t="s">
        <v>188</v>
      </c>
      <c r="E49" s="29">
        <v>200</v>
      </c>
      <c r="F49" s="29"/>
      <c r="G49" s="29">
        <v>200</v>
      </c>
      <c r="H49" s="29"/>
    </row>
    <row r="50" spans="1:10" s="24" customFormat="1" ht="54.75" customHeight="1">
      <c r="A50" s="18" t="s">
        <v>20</v>
      </c>
      <c r="B50" s="2" t="s">
        <v>78</v>
      </c>
      <c r="C50" s="2" t="s">
        <v>77</v>
      </c>
      <c r="D50" s="2" t="s">
        <v>56</v>
      </c>
      <c r="E50" s="27">
        <f>E51+E107</f>
        <v>236157.09999999998</v>
      </c>
      <c r="F50" s="27">
        <f>F51+F107</f>
        <v>14500</v>
      </c>
      <c r="G50" s="27">
        <f>G51+G107</f>
        <v>238218.09999999998</v>
      </c>
      <c r="H50" s="27">
        <f>H51+H107</f>
        <v>14561</v>
      </c>
      <c r="J50" s="87"/>
    </row>
    <row r="51" spans="1:8" s="24" customFormat="1" ht="39.75" customHeight="1">
      <c r="A51" s="20" t="s">
        <v>175</v>
      </c>
      <c r="B51" s="2" t="s">
        <v>78</v>
      </c>
      <c r="C51" s="1" t="s">
        <v>139</v>
      </c>
      <c r="D51" s="2" t="s">
        <v>56</v>
      </c>
      <c r="E51" s="27">
        <f>E89+E52+E74</f>
        <v>228287.09999999998</v>
      </c>
      <c r="F51" s="27">
        <f>F91+F52+F74</f>
        <v>6630</v>
      </c>
      <c r="G51" s="27">
        <f>G91+G52+G74</f>
        <v>230287.09999999998</v>
      </c>
      <c r="H51" s="27">
        <f>H91+H52+H74</f>
        <v>6630</v>
      </c>
    </row>
    <row r="52" spans="1:8" s="24" customFormat="1" ht="30" customHeight="1">
      <c r="A52" s="81" t="s">
        <v>316</v>
      </c>
      <c r="B52" s="2" t="s">
        <v>78</v>
      </c>
      <c r="C52" s="1" t="s">
        <v>341</v>
      </c>
      <c r="D52" s="2" t="s">
        <v>56</v>
      </c>
      <c r="E52" s="27">
        <f>E71+E68+E53</f>
        <v>13895</v>
      </c>
      <c r="F52" s="27">
        <f>F71+F68+F53</f>
        <v>6630</v>
      </c>
      <c r="G52" s="27">
        <f>G71+G68+G53</f>
        <v>15895</v>
      </c>
      <c r="H52" s="27">
        <f>H71+H68+H53</f>
        <v>6630</v>
      </c>
    </row>
    <row r="53" spans="1:8" s="24" customFormat="1" ht="45.75" customHeight="1">
      <c r="A53" s="35" t="s">
        <v>352</v>
      </c>
      <c r="B53" s="34" t="s">
        <v>78</v>
      </c>
      <c r="C53" s="101" t="s">
        <v>351</v>
      </c>
      <c r="D53" s="34" t="s">
        <v>56</v>
      </c>
      <c r="E53" s="78">
        <f>E54+E66+E59</f>
        <v>10510</v>
      </c>
      <c r="F53" s="78">
        <f>F54</f>
        <v>6630</v>
      </c>
      <c r="G53" s="78">
        <f>G54+G66+G59</f>
        <v>10510</v>
      </c>
      <c r="H53" s="78">
        <f>H54</f>
        <v>6630</v>
      </c>
    </row>
    <row r="54" spans="1:8" s="24" customFormat="1" ht="85.5" customHeight="1">
      <c r="A54" s="35" t="s">
        <v>301</v>
      </c>
      <c r="B54" s="34" t="s">
        <v>78</v>
      </c>
      <c r="C54" s="102" t="s">
        <v>351</v>
      </c>
      <c r="D54" s="34" t="s">
        <v>56</v>
      </c>
      <c r="E54" s="78">
        <f>E55+E57</f>
        <v>6630</v>
      </c>
      <c r="F54" s="78">
        <f>F55+F57</f>
        <v>6630</v>
      </c>
      <c r="G54" s="78">
        <f>G55+G57</f>
        <v>6630</v>
      </c>
      <c r="H54" s="78">
        <f>H55+H57</f>
        <v>6630</v>
      </c>
    </row>
    <row r="55" spans="1:8" s="24" customFormat="1" ht="71.25" customHeight="1">
      <c r="A55" s="79" t="s">
        <v>185</v>
      </c>
      <c r="B55" s="34" t="s">
        <v>78</v>
      </c>
      <c r="C55" s="102" t="s">
        <v>351</v>
      </c>
      <c r="D55" s="34" t="s">
        <v>184</v>
      </c>
      <c r="E55" s="78">
        <f>E56</f>
        <v>6225</v>
      </c>
      <c r="F55" s="78">
        <f>F56</f>
        <v>6225</v>
      </c>
      <c r="G55" s="78">
        <f>G56</f>
        <v>6225</v>
      </c>
      <c r="H55" s="78">
        <f>H56</f>
        <v>6225</v>
      </c>
    </row>
    <row r="56" spans="1:8" s="24" customFormat="1" ht="30" customHeight="1">
      <c r="A56" s="79" t="s">
        <v>177</v>
      </c>
      <c r="B56" s="34" t="s">
        <v>78</v>
      </c>
      <c r="C56" s="102" t="s">
        <v>351</v>
      </c>
      <c r="D56" s="34" t="s">
        <v>176</v>
      </c>
      <c r="E56" s="78">
        <f>6348-123</f>
        <v>6225</v>
      </c>
      <c r="F56" s="78">
        <f>6348-123</f>
        <v>6225</v>
      </c>
      <c r="G56" s="78">
        <f>6409-184</f>
        <v>6225</v>
      </c>
      <c r="H56" s="78">
        <f>G56</f>
        <v>6225</v>
      </c>
    </row>
    <row r="57" spans="1:8" s="24" customFormat="1" ht="18.75" customHeight="1">
      <c r="A57" s="36" t="s">
        <v>179</v>
      </c>
      <c r="B57" s="34" t="s">
        <v>78</v>
      </c>
      <c r="C57" s="102" t="s">
        <v>351</v>
      </c>
      <c r="D57" s="34" t="s">
        <v>178</v>
      </c>
      <c r="E57" s="78">
        <f>E58</f>
        <v>405</v>
      </c>
      <c r="F57" s="78">
        <f>F58</f>
        <v>405</v>
      </c>
      <c r="G57" s="78">
        <f>G58</f>
        <v>405</v>
      </c>
      <c r="H57" s="78">
        <f>H58</f>
        <v>405</v>
      </c>
    </row>
    <row r="58" spans="1:8" s="24" customFormat="1" ht="30" customHeight="1">
      <c r="A58" s="36" t="s">
        <v>181</v>
      </c>
      <c r="B58" s="34" t="s">
        <v>78</v>
      </c>
      <c r="C58" s="102" t="s">
        <v>351</v>
      </c>
      <c r="D58" s="34" t="s">
        <v>180</v>
      </c>
      <c r="E58" s="78">
        <v>405</v>
      </c>
      <c r="F58" s="78">
        <v>405</v>
      </c>
      <c r="G58" s="78">
        <v>405</v>
      </c>
      <c r="H58" s="78">
        <v>405</v>
      </c>
    </row>
    <row r="59" spans="1:8" s="24" customFormat="1" ht="21.75" customHeight="1">
      <c r="A59" s="9" t="s">
        <v>85</v>
      </c>
      <c r="B59" s="2" t="s">
        <v>78</v>
      </c>
      <c r="C59" s="2" t="s">
        <v>354</v>
      </c>
      <c r="D59" s="2" t="s">
        <v>56</v>
      </c>
      <c r="E59" s="27">
        <f>E60+E63</f>
        <v>2772</v>
      </c>
      <c r="F59" s="27">
        <f>F60+F75</f>
        <v>0</v>
      </c>
      <c r="G59" s="27">
        <f>G60+G63</f>
        <v>2772</v>
      </c>
      <c r="H59" s="27">
        <f>H60+H75</f>
        <v>0</v>
      </c>
    </row>
    <row r="60" spans="1:8" s="24" customFormat="1" ht="18" customHeight="1">
      <c r="A60" s="36" t="s">
        <v>133</v>
      </c>
      <c r="B60" s="2" t="s">
        <v>78</v>
      </c>
      <c r="C60" s="2" t="s">
        <v>355</v>
      </c>
      <c r="D60" s="2" t="s">
        <v>56</v>
      </c>
      <c r="E60" s="27">
        <f>E61</f>
        <v>2086.3</v>
      </c>
      <c r="F60" s="29"/>
      <c r="G60" s="27">
        <f>G61</f>
        <v>2086.3</v>
      </c>
      <c r="H60" s="29"/>
    </row>
    <row r="61" spans="1:8" s="24" customFormat="1" ht="66.75" customHeight="1">
      <c r="A61" s="21" t="s">
        <v>185</v>
      </c>
      <c r="B61" s="2" t="s">
        <v>78</v>
      </c>
      <c r="C61" s="2" t="s">
        <v>355</v>
      </c>
      <c r="D61" s="2" t="s">
        <v>184</v>
      </c>
      <c r="E61" s="27">
        <f>E62</f>
        <v>2086.3</v>
      </c>
      <c r="F61" s="29"/>
      <c r="G61" s="27">
        <f>G62</f>
        <v>2086.3</v>
      </c>
      <c r="H61" s="29"/>
    </row>
    <row r="62" spans="1:8" s="24" customFormat="1" ht="21" customHeight="1">
      <c r="A62" s="21" t="s">
        <v>177</v>
      </c>
      <c r="B62" s="2" t="s">
        <v>78</v>
      </c>
      <c r="C62" s="2" t="s">
        <v>355</v>
      </c>
      <c r="D62" s="2" t="s">
        <v>176</v>
      </c>
      <c r="E62" s="27">
        <v>2086.3</v>
      </c>
      <c r="F62" s="29"/>
      <c r="G62" s="27">
        <v>2086.3</v>
      </c>
      <c r="H62" s="29"/>
    </row>
    <row r="63" spans="1:8" s="24" customFormat="1" ht="19.5" customHeight="1">
      <c r="A63" s="36" t="s">
        <v>134</v>
      </c>
      <c r="B63" s="2" t="s">
        <v>78</v>
      </c>
      <c r="C63" s="2" t="s">
        <v>356</v>
      </c>
      <c r="D63" s="2" t="s">
        <v>56</v>
      </c>
      <c r="E63" s="27">
        <f>E64</f>
        <v>685.7</v>
      </c>
      <c r="F63" s="29"/>
      <c r="G63" s="27">
        <f>G64</f>
        <v>685.7</v>
      </c>
      <c r="H63" s="29"/>
    </row>
    <row r="64" spans="1:8" s="24" customFormat="1" ht="65.25" customHeight="1">
      <c r="A64" s="21" t="s">
        <v>185</v>
      </c>
      <c r="B64" s="2" t="s">
        <v>78</v>
      </c>
      <c r="C64" s="2" t="s">
        <v>356</v>
      </c>
      <c r="D64" s="2" t="s">
        <v>184</v>
      </c>
      <c r="E64" s="27">
        <f>E65</f>
        <v>685.7</v>
      </c>
      <c r="F64" s="29"/>
      <c r="G64" s="27">
        <f>G65</f>
        <v>685.7</v>
      </c>
      <c r="H64" s="29"/>
    </row>
    <row r="65" spans="1:8" s="24" customFormat="1" ht="15.75" customHeight="1">
      <c r="A65" s="21" t="s">
        <v>177</v>
      </c>
      <c r="B65" s="2" t="s">
        <v>78</v>
      </c>
      <c r="C65" s="2" t="s">
        <v>356</v>
      </c>
      <c r="D65" s="2" t="s">
        <v>176</v>
      </c>
      <c r="E65" s="27">
        <v>685.7</v>
      </c>
      <c r="F65" s="29"/>
      <c r="G65" s="27">
        <v>685.7</v>
      </c>
      <c r="H65" s="29"/>
    </row>
    <row r="66" spans="1:8" s="24" customFormat="1" ht="19.5" customHeight="1">
      <c r="A66" s="36" t="s">
        <v>179</v>
      </c>
      <c r="B66" s="34" t="s">
        <v>78</v>
      </c>
      <c r="C66" s="102" t="s">
        <v>353</v>
      </c>
      <c r="D66" s="34" t="s">
        <v>178</v>
      </c>
      <c r="E66" s="78">
        <f>E67</f>
        <v>1108</v>
      </c>
      <c r="F66" s="78"/>
      <c r="G66" s="78">
        <f>G67</f>
        <v>1108</v>
      </c>
      <c r="H66" s="78"/>
    </row>
    <row r="67" spans="1:8" s="24" customFormat="1" ht="30" customHeight="1">
      <c r="A67" s="36" t="s">
        <v>181</v>
      </c>
      <c r="B67" s="34" t="s">
        <v>78</v>
      </c>
      <c r="C67" s="102" t="s">
        <v>353</v>
      </c>
      <c r="D67" s="34" t="s">
        <v>180</v>
      </c>
      <c r="E67" s="78">
        <v>1108</v>
      </c>
      <c r="F67" s="78"/>
      <c r="G67" s="78">
        <v>1108</v>
      </c>
      <c r="H67" s="78"/>
    </row>
    <row r="68" spans="1:8" s="24" customFormat="1" ht="40.5" customHeight="1">
      <c r="A68" s="35" t="s">
        <v>349</v>
      </c>
      <c r="B68" s="2" t="s">
        <v>78</v>
      </c>
      <c r="C68" s="1" t="s">
        <v>350</v>
      </c>
      <c r="D68" s="2" t="s">
        <v>56</v>
      </c>
      <c r="E68" s="27">
        <f>E69</f>
        <v>385</v>
      </c>
      <c r="F68" s="27"/>
      <c r="G68" s="27">
        <f>G69</f>
        <v>385</v>
      </c>
      <c r="H68" s="27"/>
    </row>
    <row r="69" spans="1:8" s="24" customFormat="1" ht="19.5" customHeight="1">
      <c r="A69" s="36" t="s">
        <v>179</v>
      </c>
      <c r="B69" s="2" t="s">
        <v>78</v>
      </c>
      <c r="C69" s="1" t="s">
        <v>350</v>
      </c>
      <c r="D69" s="2" t="s">
        <v>178</v>
      </c>
      <c r="E69" s="27">
        <f>E70</f>
        <v>385</v>
      </c>
      <c r="F69" s="27"/>
      <c r="G69" s="27">
        <f>G70</f>
        <v>385</v>
      </c>
      <c r="H69" s="27"/>
    </row>
    <row r="70" spans="1:8" s="24" customFormat="1" ht="26.25" customHeight="1">
      <c r="A70" s="36" t="s">
        <v>181</v>
      </c>
      <c r="B70" s="2" t="s">
        <v>78</v>
      </c>
      <c r="C70" s="1" t="s">
        <v>350</v>
      </c>
      <c r="D70" s="2" t="s">
        <v>180</v>
      </c>
      <c r="E70" s="27">
        <v>385</v>
      </c>
      <c r="F70" s="27"/>
      <c r="G70" s="27">
        <v>385</v>
      </c>
      <c r="H70" s="27"/>
    </row>
    <row r="71" spans="1:8" s="24" customFormat="1" ht="42.75" customHeight="1">
      <c r="A71" s="35" t="s">
        <v>395</v>
      </c>
      <c r="B71" s="2" t="s">
        <v>78</v>
      </c>
      <c r="C71" s="1" t="s">
        <v>342</v>
      </c>
      <c r="D71" s="2" t="s">
        <v>56</v>
      </c>
      <c r="E71" s="27">
        <f>E72</f>
        <v>3000</v>
      </c>
      <c r="F71" s="27"/>
      <c r="G71" s="27">
        <f>G72</f>
        <v>5000</v>
      </c>
      <c r="H71" s="27"/>
    </row>
    <row r="72" spans="1:8" s="24" customFormat="1" ht="19.5" customHeight="1">
      <c r="A72" s="36" t="s">
        <v>179</v>
      </c>
      <c r="B72" s="2" t="s">
        <v>78</v>
      </c>
      <c r="C72" s="1" t="s">
        <v>342</v>
      </c>
      <c r="D72" s="2" t="s">
        <v>178</v>
      </c>
      <c r="E72" s="27">
        <f>E73</f>
        <v>3000</v>
      </c>
      <c r="F72" s="27"/>
      <c r="G72" s="27">
        <f>G73</f>
        <v>5000</v>
      </c>
      <c r="H72" s="27"/>
    </row>
    <row r="73" spans="1:8" s="24" customFormat="1" ht="28.5" customHeight="1">
      <c r="A73" s="36" t="s">
        <v>181</v>
      </c>
      <c r="B73" s="2" t="s">
        <v>78</v>
      </c>
      <c r="C73" s="1" t="s">
        <v>342</v>
      </c>
      <c r="D73" s="2" t="s">
        <v>180</v>
      </c>
      <c r="E73" s="27">
        <f>7572-2572-2000</f>
        <v>3000</v>
      </c>
      <c r="F73" s="27"/>
      <c r="G73" s="27">
        <f>7572-2572</f>
        <v>5000</v>
      </c>
      <c r="H73" s="27"/>
    </row>
    <row r="74" spans="1:8" s="24" customFormat="1" ht="40.5" customHeight="1">
      <c r="A74" s="73" t="s">
        <v>340</v>
      </c>
      <c r="B74" s="2" t="s">
        <v>78</v>
      </c>
      <c r="C74" s="5" t="s">
        <v>344</v>
      </c>
      <c r="D74" s="5" t="s">
        <v>56</v>
      </c>
      <c r="E74" s="27">
        <f>E75</f>
        <v>9992.5</v>
      </c>
      <c r="F74" s="27"/>
      <c r="G74" s="27">
        <f>G75</f>
        <v>9992.5</v>
      </c>
      <c r="H74" s="27"/>
    </row>
    <row r="75" spans="1:8" s="24" customFormat="1" ht="18.75" customHeight="1">
      <c r="A75" s="9" t="s">
        <v>85</v>
      </c>
      <c r="B75" s="2" t="s">
        <v>78</v>
      </c>
      <c r="C75" s="2" t="s">
        <v>345</v>
      </c>
      <c r="D75" s="2" t="s">
        <v>56</v>
      </c>
      <c r="E75" s="27">
        <f>E76+E79+E82</f>
        <v>9992.5</v>
      </c>
      <c r="F75" s="27">
        <f>F76+F91</f>
        <v>0</v>
      </c>
      <c r="G75" s="27">
        <f>G76+G79+G82</f>
        <v>9992.5</v>
      </c>
      <c r="H75" s="27">
        <f>H76+H91</f>
        <v>0</v>
      </c>
    </row>
    <row r="76" spans="1:8" s="24" customFormat="1" ht="15" customHeight="1">
      <c r="A76" s="36" t="s">
        <v>133</v>
      </c>
      <c r="B76" s="2" t="s">
        <v>78</v>
      </c>
      <c r="C76" s="2" t="s">
        <v>346</v>
      </c>
      <c r="D76" s="2" t="s">
        <v>56</v>
      </c>
      <c r="E76" s="27">
        <f>E77</f>
        <v>527.7</v>
      </c>
      <c r="F76" s="29"/>
      <c r="G76" s="27">
        <f>G77</f>
        <v>527.7</v>
      </c>
      <c r="H76" s="29"/>
    </row>
    <row r="77" spans="1:8" s="24" customFormat="1" ht="66" customHeight="1">
      <c r="A77" s="21" t="s">
        <v>185</v>
      </c>
      <c r="B77" s="2" t="s">
        <v>78</v>
      </c>
      <c r="C77" s="2" t="s">
        <v>346</v>
      </c>
      <c r="D77" s="2" t="s">
        <v>184</v>
      </c>
      <c r="E77" s="27">
        <f>E78</f>
        <v>527.7</v>
      </c>
      <c r="F77" s="29"/>
      <c r="G77" s="27">
        <f>G78</f>
        <v>527.7</v>
      </c>
      <c r="H77" s="29"/>
    </row>
    <row r="78" spans="1:8" s="24" customFormat="1" ht="21.75" customHeight="1">
      <c r="A78" s="21" t="s">
        <v>177</v>
      </c>
      <c r="B78" s="2" t="s">
        <v>78</v>
      </c>
      <c r="C78" s="2" t="s">
        <v>346</v>
      </c>
      <c r="D78" s="2" t="s">
        <v>176</v>
      </c>
      <c r="E78" s="27">
        <v>527.7</v>
      </c>
      <c r="F78" s="29"/>
      <c r="G78" s="27">
        <v>527.7</v>
      </c>
      <c r="H78" s="29"/>
    </row>
    <row r="79" spans="1:8" s="24" customFormat="1" ht="21" customHeight="1">
      <c r="A79" s="36" t="s">
        <v>134</v>
      </c>
      <c r="B79" s="2" t="s">
        <v>78</v>
      </c>
      <c r="C79" s="2" t="s">
        <v>347</v>
      </c>
      <c r="D79" s="2" t="s">
        <v>56</v>
      </c>
      <c r="E79" s="27">
        <f>E80</f>
        <v>8767.8</v>
      </c>
      <c r="F79" s="29"/>
      <c r="G79" s="27">
        <f>G80</f>
        <v>8767.8</v>
      </c>
      <c r="H79" s="29"/>
    </row>
    <row r="80" spans="1:8" s="24" customFormat="1" ht="67.5" customHeight="1">
      <c r="A80" s="21" t="s">
        <v>185</v>
      </c>
      <c r="B80" s="2" t="s">
        <v>78</v>
      </c>
      <c r="C80" s="2" t="s">
        <v>347</v>
      </c>
      <c r="D80" s="2" t="s">
        <v>184</v>
      </c>
      <c r="E80" s="27">
        <f>E81</f>
        <v>8767.8</v>
      </c>
      <c r="F80" s="29"/>
      <c r="G80" s="27">
        <f>G81</f>
        <v>8767.8</v>
      </c>
      <c r="H80" s="29"/>
    </row>
    <row r="81" spans="1:8" s="24" customFormat="1" ht="18.75" customHeight="1">
      <c r="A81" s="21" t="s">
        <v>177</v>
      </c>
      <c r="B81" s="2" t="s">
        <v>78</v>
      </c>
      <c r="C81" s="2" t="s">
        <v>347</v>
      </c>
      <c r="D81" s="2" t="s">
        <v>176</v>
      </c>
      <c r="E81" s="27">
        <v>8767.8</v>
      </c>
      <c r="F81" s="29"/>
      <c r="G81" s="27">
        <v>8767.8</v>
      </c>
      <c r="H81" s="29"/>
    </row>
    <row r="82" spans="1:8" s="24" customFormat="1" ht="27.75" customHeight="1">
      <c r="A82" s="36" t="s">
        <v>32</v>
      </c>
      <c r="B82" s="2" t="s">
        <v>78</v>
      </c>
      <c r="C82" s="2" t="s">
        <v>348</v>
      </c>
      <c r="D82" s="2" t="s">
        <v>56</v>
      </c>
      <c r="E82" s="27">
        <f>E85+E87+E83</f>
        <v>697</v>
      </c>
      <c r="F82" s="29"/>
      <c r="G82" s="27">
        <f>G85+G87+G83</f>
        <v>697</v>
      </c>
      <c r="H82" s="29"/>
    </row>
    <row r="83" spans="1:8" s="24" customFormat="1" ht="66.75" customHeight="1">
      <c r="A83" s="21" t="s">
        <v>185</v>
      </c>
      <c r="B83" s="2" t="s">
        <v>78</v>
      </c>
      <c r="C83" s="2" t="s">
        <v>348</v>
      </c>
      <c r="D83" s="2" t="s">
        <v>184</v>
      </c>
      <c r="E83" s="27">
        <f>E84</f>
        <v>40</v>
      </c>
      <c r="F83" s="29"/>
      <c r="G83" s="27">
        <f>G84</f>
        <v>40</v>
      </c>
      <c r="H83" s="29"/>
    </row>
    <row r="84" spans="1:8" s="24" customFormat="1" ht="21" customHeight="1">
      <c r="A84" s="21" t="s">
        <v>177</v>
      </c>
      <c r="B84" s="2" t="s">
        <v>78</v>
      </c>
      <c r="C84" s="2" t="s">
        <v>348</v>
      </c>
      <c r="D84" s="2" t="s">
        <v>176</v>
      </c>
      <c r="E84" s="27">
        <v>40</v>
      </c>
      <c r="F84" s="29"/>
      <c r="G84" s="27">
        <v>40</v>
      </c>
      <c r="H84" s="29"/>
    </row>
    <row r="85" spans="1:8" s="24" customFormat="1" ht="21" customHeight="1">
      <c r="A85" s="36" t="s">
        <v>179</v>
      </c>
      <c r="B85" s="2" t="s">
        <v>78</v>
      </c>
      <c r="C85" s="2" t="s">
        <v>348</v>
      </c>
      <c r="D85" s="2" t="s">
        <v>178</v>
      </c>
      <c r="E85" s="27">
        <f>E86</f>
        <v>632</v>
      </c>
      <c r="F85" s="29"/>
      <c r="G85" s="27">
        <f>G86</f>
        <v>632</v>
      </c>
      <c r="H85" s="29"/>
    </row>
    <row r="86" spans="1:8" s="24" customFormat="1" ht="31.5" customHeight="1">
      <c r="A86" s="36" t="s">
        <v>181</v>
      </c>
      <c r="B86" s="2" t="s">
        <v>78</v>
      </c>
      <c r="C86" s="2" t="s">
        <v>348</v>
      </c>
      <c r="D86" s="2" t="s">
        <v>180</v>
      </c>
      <c r="E86" s="27">
        <v>632</v>
      </c>
      <c r="F86" s="29"/>
      <c r="G86" s="27">
        <v>632</v>
      </c>
      <c r="H86" s="29"/>
    </row>
    <row r="87" spans="1:8" s="24" customFormat="1" ht="19.5" customHeight="1">
      <c r="A87" s="36" t="s">
        <v>183</v>
      </c>
      <c r="B87" s="2" t="s">
        <v>78</v>
      </c>
      <c r="C87" s="2" t="s">
        <v>348</v>
      </c>
      <c r="D87" s="2" t="s">
        <v>182</v>
      </c>
      <c r="E87" s="27">
        <f>E88</f>
        <v>25</v>
      </c>
      <c r="F87" s="29"/>
      <c r="G87" s="27">
        <f>G88</f>
        <v>25</v>
      </c>
      <c r="H87" s="29"/>
    </row>
    <row r="88" spans="1:8" s="24" customFormat="1" ht="20.25" customHeight="1">
      <c r="A88" s="36" t="s">
        <v>189</v>
      </c>
      <c r="B88" s="2" t="s">
        <v>78</v>
      </c>
      <c r="C88" s="2" t="s">
        <v>348</v>
      </c>
      <c r="D88" s="2" t="s">
        <v>188</v>
      </c>
      <c r="E88" s="27">
        <f>25</f>
        <v>25</v>
      </c>
      <c r="F88" s="29"/>
      <c r="G88" s="27">
        <f>25</f>
        <v>25</v>
      </c>
      <c r="H88" s="29"/>
    </row>
    <row r="89" spans="1:8" s="24" customFormat="1" ht="30.75" customHeight="1">
      <c r="A89" s="81" t="s">
        <v>316</v>
      </c>
      <c r="B89" s="2" t="s">
        <v>78</v>
      </c>
      <c r="C89" s="6" t="s">
        <v>341</v>
      </c>
      <c r="D89" s="2" t="s">
        <v>56</v>
      </c>
      <c r="E89" s="27">
        <f>E90</f>
        <v>204399.59999999998</v>
      </c>
      <c r="F89" s="29"/>
      <c r="G89" s="27">
        <f>G90</f>
        <v>204399.59999999998</v>
      </c>
      <c r="H89" s="29"/>
    </row>
    <row r="90" spans="1:8" s="24" customFormat="1" ht="20.25" customHeight="1">
      <c r="A90" s="8" t="s">
        <v>409</v>
      </c>
      <c r="B90" s="2" t="s">
        <v>78</v>
      </c>
      <c r="C90" s="6" t="s">
        <v>411</v>
      </c>
      <c r="D90" s="2" t="s">
        <v>56</v>
      </c>
      <c r="E90" s="27">
        <f>E91</f>
        <v>204399.59999999998</v>
      </c>
      <c r="F90" s="29"/>
      <c r="G90" s="27">
        <f>G91</f>
        <v>204399.59999999998</v>
      </c>
      <c r="H90" s="29"/>
    </row>
    <row r="91" spans="1:8" s="24" customFormat="1" ht="18.75" customHeight="1">
      <c r="A91" s="9" t="s">
        <v>85</v>
      </c>
      <c r="B91" s="2" t="s">
        <v>78</v>
      </c>
      <c r="C91" s="2" t="s">
        <v>412</v>
      </c>
      <c r="D91" s="2" t="s">
        <v>56</v>
      </c>
      <c r="E91" s="27">
        <f>E92+E95+E98</f>
        <v>204399.59999999998</v>
      </c>
      <c r="F91" s="27">
        <f>F92+F95+F98</f>
        <v>0</v>
      </c>
      <c r="G91" s="27">
        <f>G92+G95+G98</f>
        <v>204399.59999999998</v>
      </c>
      <c r="H91" s="27">
        <f>H92+H95+H98</f>
        <v>0</v>
      </c>
    </row>
    <row r="92" spans="1:8" s="24" customFormat="1" ht="19.5" customHeight="1">
      <c r="A92" s="36" t="s">
        <v>133</v>
      </c>
      <c r="B92" s="2" t="s">
        <v>78</v>
      </c>
      <c r="C92" s="2" t="s">
        <v>413</v>
      </c>
      <c r="D92" s="2" t="s">
        <v>56</v>
      </c>
      <c r="E92" s="27">
        <f>E93</f>
        <v>22149.8</v>
      </c>
      <c r="F92" s="29"/>
      <c r="G92" s="27">
        <f>G93</f>
        <v>22149.8</v>
      </c>
      <c r="H92" s="29"/>
    </row>
    <row r="93" spans="1:8" s="24" customFormat="1" ht="65.25" customHeight="1">
      <c r="A93" s="21" t="s">
        <v>185</v>
      </c>
      <c r="B93" s="2" t="s">
        <v>78</v>
      </c>
      <c r="C93" s="2" t="s">
        <v>413</v>
      </c>
      <c r="D93" s="2" t="s">
        <v>184</v>
      </c>
      <c r="E93" s="27">
        <f>E94</f>
        <v>22149.8</v>
      </c>
      <c r="F93" s="29"/>
      <c r="G93" s="27">
        <f>G94</f>
        <v>22149.8</v>
      </c>
      <c r="H93" s="29"/>
    </row>
    <row r="94" spans="1:8" s="24" customFormat="1" ht="24" customHeight="1">
      <c r="A94" s="21" t="s">
        <v>177</v>
      </c>
      <c r="B94" s="2" t="s">
        <v>78</v>
      </c>
      <c r="C94" s="2" t="s">
        <v>413</v>
      </c>
      <c r="D94" s="2" t="s">
        <v>176</v>
      </c>
      <c r="E94" s="27">
        <f>21659.7+490.1</f>
        <v>22149.8</v>
      </c>
      <c r="F94" s="29"/>
      <c r="G94" s="27">
        <f>21659.7+490.1</f>
        <v>22149.8</v>
      </c>
      <c r="H94" s="29"/>
    </row>
    <row r="95" spans="1:8" s="24" customFormat="1" ht="21" customHeight="1">
      <c r="A95" s="36" t="s">
        <v>134</v>
      </c>
      <c r="B95" s="2" t="s">
        <v>78</v>
      </c>
      <c r="C95" s="2" t="s">
        <v>414</v>
      </c>
      <c r="D95" s="2" t="s">
        <v>56</v>
      </c>
      <c r="E95" s="27">
        <f>E96</f>
        <v>147519.5</v>
      </c>
      <c r="F95" s="29"/>
      <c r="G95" s="27">
        <f>G96</f>
        <v>147519.5</v>
      </c>
      <c r="H95" s="29"/>
    </row>
    <row r="96" spans="1:8" s="24" customFormat="1" ht="66.75" customHeight="1">
      <c r="A96" s="21" t="s">
        <v>185</v>
      </c>
      <c r="B96" s="2" t="s">
        <v>78</v>
      </c>
      <c r="C96" s="2" t="s">
        <v>414</v>
      </c>
      <c r="D96" s="2" t="s">
        <v>184</v>
      </c>
      <c r="E96" s="27">
        <f>E97</f>
        <v>147519.5</v>
      </c>
      <c r="F96" s="29"/>
      <c r="G96" s="27">
        <f>G97</f>
        <v>147519.5</v>
      </c>
      <c r="H96" s="29"/>
    </row>
    <row r="97" spans="1:8" s="24" customFormat="1" ht="21" customHeight="1">
      <c r="A97" s="21" t="s">
        <v>177</v>
      </c>
      <c r="B97" s="2" t="s">
        <v>78</v>
      </c>
      <c r="C97" s="2" t="s">
        <v>414</v>
      </c>
      <c r="D97" s="2" t="s">
        <v>176</v>
      </c>
      <c r="E97" s="27">
        <f>146079.2+492.3+948</f>
        <v>147519.5</v>
      </c>
      <c r="F97" s="29"/>
      <c r="G97" s="27">
        <f>146079.2+492.3+948</f>
        <v>147519.5</v>
      </c>
      <c r="H97" s="29"/>
    </row>
    <row r="98" spans="1:8" s="24" customFormat="1" ht="25.5">
      <c r="A98" s="36" t="s">
        <v>32</v>
      </c>
      <c r="B98" s="2" t="s">
        <v>78</v>
      </c>
      <c r="C98" s="2" t="s">
        <v>415</v>
      </c>
      <c r="D98" s="2" t="s">
        <v>56</v>
      </c>
      <c r="E98" s="27">
        <f>E99+E101+E103</f>
        <v>34730.3</v>
      </c>
      <c r="F98" s="29"/>
      <c r="G98" s="27">
        <f>G99+G101+G103</f>
        <v>34730.3</v>
      </c>
      <c r="H98" s="29"/>
    </row>
    <row r="99" spans="1:8" s="24" customFormat="1" ht="63.75">
      <c r="A99" s="21" t="s">
        <v>185</v>
      </c>
      <c r="B99" s="2" t="s">
        <v>78</v>
      </c>
      <c r="C99" s="2" t="s">
        <v>415</v>
      </c>
      <c r="D99" s="2" t="s">
        <v>184</v>
      </c>
      <c r="E99" s="27">
        <f>E100</f>
        <v>430</v>
      </c>
      <c r="F99" s="29"/>
      <c r="G99" s="27">
        <f>G100</f>
        <v>430</v>
      </c>
      <c r="H99" s="29"/>
    </row>
    <row r="100" spans="1:8" s="24" customFormat="1" ht="25.5">
      <c r="A100" s="21" t="s">
        <v>177</v>
      </c>
      <c r="B100" s="2" t="s">
        <v>78</v>
      </c>
      <c r="C100" s="2" t="s">
        <v>415</v>
      </c>
      <c r="D100" s="2" t="s">
        <v>176</v>
      </c>
      <c r="E100" s="27">
        <v>430</v>
      </c>
      <c r="F100" s="29"/>
      <c r="G100" s="27">
        <v>430</v>
      </c>
      <c r="H100" s="29"/>
    </row>
    <row r="101" spans="1:8" s="24" customFormat="1" ht="18.75" customHeight="1">
      <c r="A101" s="36" t="s">
        <v>179</v>
      </c>
      <c r="B101" s="2" t="s">
        <v>78</v>
      </c>
      <c r="C101" s="2" t="s">
        <v>415</v>
      </c>
      <c r="D101" s="2" t="s">
        <v>178</v>
      </c>
      <c r="E101" s="27">
        <f>E102</f>
        <v>33670.3</v>
      </c>
      <c r="F101" s="29"/>
      <c r="G101" s="27">
        <f>G102</f>
        <v>33670.3</v>
      </c>
      <c r="H101" s="29"/>
    </row>
    <row r="102" spans="1:8" s="24" customFormat="1" ht="29.25" customHeight="1">
      <c r="A102" s="36" t="s">
        <v>181</v>
      </c>
      <c r="B102" s="2" t="s">
        <v>78</v>
      </c>
      <c r="C102" s="2" t="s">
        <v>415</v>
      </c>
      <c r="D102" s="2" t="s">
        <v>180</v>
      </c>
      <c r="E102" s="27">
        <v>33670.3</v>
      </c>
      <c r="F102" s="29"/>
      <c r="G102" s="27">
        <v>33670.3</v>
      </c>
      <c r="H102" s="29"/>
    </row>
    <row r="103" spans="1:8" s="24" customFormat="1" ht="21.75" customHeight="1">
      <c r="A103" s="36" t="s">
        <v>183</v>
      </c>
      <c r="B103" s="2" t="s">
        <v>78</v>
      </c>
      <c r="C103" s="2" t="s">
        <v>415</v>
      </c>
      <c r="D103" s="2" t="s">
        <v>182</v>
      </c>
      <c r="E103" s="27">
        <f>E104</f>
        <v>630</v>
      </c>
      <c r="F103" s="29"/>
      <c r="G103" s="27">
        <v>630</v>
      </c>
      <c r="H103" s="29"/>
    </row>
    <row r="104" spans="1:8" s="24" customFormat="1" ht="19.5" customHeight="1">
      <c r="A104" s="36" t="s">
        <v>189</v>
      </c>
      <c r="B104" s="2" t="s">
        <v>78</v>
      </c>
      <c r="C104" s="2" t="s">
        <v>415</v>
      </c>
      <c r="D104" s="2" t="s">
        <v>188</v>
      </c>
      <c r="E104" s="27">
        <v>630</v>
      </c>
      <c r="F104" s="29"/>
      <c r="G104" s="27">
        <v>630</v>
      </c>
      <c r="H104" s="29"/>
    </row>
    <row r="105" spans="1:8" s="24" customFormat="1" ht="52.5" customHeight="1">
      <c r="A105" s="42" t="s">
        <v>321</v>
      </c>
      <c r="B105" s="2" t="s">
        <v>78</v>
      </c>
      <c r="C105" s="5" t="s">
        <v>161</v>
      </c>
      <c r="D105" s="1" t="s">
        <v>56</v>
      </c>
      <c r="E105" s="27">
        <f aca="true" t="shared" si="1" ref="E105:H106">E106</f>
        <v>7870</v>
      </c>
      <c r="F105" s="29">
        <f t="shared" si="1"/>
        <v>7870</v>
      </c>
      <c r="G105" s="27">
        <f t="shared" si="1"/>
        <v>7931</v>
      </c>
      <c r="H105" s="29">
        <f t="shared" si="1"/>
        <v>7931</v>
      </c>
    </row>
    <row r="106" spans="1:8" s="24" customFormat="1" ht="20.25" customHeight="1">
      <c r="A106" s="117" t="s">
        <v>216</v>
      </c>
      <c r="B106" s="2" t="s">
        <v>78</v>
      </c>
      <c r="C106" s="2" t="s">
        <v>162</v>
      </c>
      <c r="D106" s="1" t="s">
        <v>56</v>
      </c>
      <c r="E106" s="27">
        <f t="shared" si="1"/>
        <v>7870</v>
      </c>
      <c r="F106" s="29">
        <f t="shared" si="1"/>
        <v>7870</v>
      </c>
      <c r="G106" s="27">
        <f t="shared" si="1"/>
        <v>7931</v>
      </c>
      <c r="H106" s="29">
        <f t="shared" si="1"/>
        <v>7931</v>
      </c>
    </row>
    <row r="107" spans="1:8" s="24" customFormat="1" ht="54" customHeight="1">
      <c r="A107" s="8" t="s">
        <v>296</v>
      </c>
      <c r="B107" s="2" t="s">
        <v>78</v>
      </c>
      <c r="C107" s="76" t="s">
        <v>145</v>
      </c>
      <c r="D107" s="2" t="s">
        <v>56</v>
      </c>
      <c r="E107" s="27">
        <f>E108+E110</f>
        <v>7870</v>
      </c>
      <c r="F107" s="27">
        <f>F108+F110</f>
        <v>7870</v>
      </c>
      <c r="G107" s="27">
        <f>G108+G110</f>
        <v>7931</v>
      </c>
      <c r="H107" s="27">
        <f>H108+H110</f>
        <v>7931</v>
      </c>
    </row>
    <row r="108" spans="1:8" s="24" customFormat="1" ht="66.75" customHeight="1">
      <c r="A108" s="21" t="s">
        <v>185</v>
      </c>
      <c r="B108" s="2" t="s">
        <v>78</v>
      </c>
      <c r="C108" s="2" t="s">
        <v>145</v>
      </c>
      <c r="D108" s="2" t="s">
        <v>184</v>
      </c>
      <c r="E108" s="27">
        <f>E109</f>
        <v>7646.6</v>
      </c>
      <c r="F108" s="27">
        <f>F109</f>
        <v>7646.6</v>
      </c>
      <c r="G108" s="27">
        <f>G109</f>
        <v>7707.6</v>
      </c>
      <c r="H108" s="27">
        <f>H109</f>
        <v>7707.6</v>
      </c>
    </row>
    <row r="109" spans="1:8" s="24" customFormat="1" ht="18.75" customHeight="1">
      <c r="A109" s="21" t="s">
        <v>177</v>
      </c>
      <c r="B109" s="2" t="s">
        <v>78</v>
      </c>
      <c r="C109" s="2" t="s">
        <v>145</v>
      </c>
      <c r="D109" s="2" t="s">
        <v>176</v>
      </c>
      <c r="E109" s="27">
        <f>7749.6-103</f>
        <v>7646.6</v>
      </c>
      <c r="F109" s="27">
        <f>E109</f>
        <v>7646.6</v>
      </c>
      <c r="G109" s="27">
        <f>7862.6-155</f>
        <v>7707.6</v>
      </c>
      <c r="H109" s="27">
        <f>G109</f>
        <v>7707.6</v>
      </c>
    </row>
    <row r="110" spans="1:8" s="24" customFormat="1" ht="18.75" customHeight="1">
      <c r="A110" s="36" t="s">
        <v>179</v>
      </c>
      <c r="B110" s="2" t="s">
        <v>78</v>
      </c>
      <c r="C110" s="2" t="s">
        <v>145</v>
      </c>
      <c r="D110" s="2" t="s">
        <v>178</v>
      </c>
      <c r="E110" s="27">
        <f>E111</f>
        <v>223.4</v>
      </c>
      <c r="F110" s="27">
        <f>F111</f>
        <v>223.4</v>
      </c>
      <c r="G110" s="27">
        <f>G111</f>
        <v>223.4</v>
      </c>
      <c r="H110" s="27">
        <f>H111</f>
        <v>223.4</v>
      </c>
    </row>
    <row r="111" spans="1:8" s="24" customFormat="1" ht="30" customHeight="1">
      <c r="A111" s="36" t="s">
        <v>181</v>
      </c>
      <c r="B111" s="2" t="s">
        <v>78</v>
      </c>
      <c r="C111" s="2" t="s">
        <v>145</v>
      </c>
      <c r="D111" s="2" t="s">
        <v>180</v>
      </c>
      <c r="E111" s="27">
        <v>223.4</v>
      </c>
      <c r="F111" s="27">
        <v>223.4</v>
      </c>
      <c r="G111" s="27">
        <v>223.4</v>
      </c>
      <c r="H111" s="27">
        <v>223.4</v>
      </c>
    </row>
    <row r="112" spans="1:8" s="24" customFormat="1" ht="44.25" customHeight="1">
      <c r="A112" s="43" t="s">
        <v>24</v>
      </c>
      <c r="B112" s="2" t="s">
        <v>25</v>
      </c>
      <c r="C112" s="2" t="s">
        <v>77</v>
      </c>
      <c r="D112" s="2" t="s">
        <v>56</v>
      </c>
      <c r="E112" s="27">
        <f>E132+E113</f>
        <v>61153.5</v>
      </c>
      <c r="F112" s="29">
        <f>F132</f>
        <v>0</v>
      </c>
      <c r="G112" s="27">
        <f>G132+G113</f>
        <v>61153.5</v>
      </c>
      <c r="H112" s="29">
        <f>H132</f>
        <v>0</v>
      </c>
    </row>
    <row r="113" spans="1:8" s="24" customFormat="1" ht="29.25" customHeight="1">
      <c r="A113" s="81" t="s">
        <v>316</v>
      </c>
      <c r="B113" s="2" t="s">
        <v>25</v>
      </c>
      <c r="C113" s="1" t="s">
        <v>341</v>
      </c>
      <c r="D113" s="2" t="s">
        <v>56</v>
      </c>
      <c r="E113" s="27">
        <f>E114+E117</f>
        <v>51311.5</v>
      </c>
      <c r="F113" s="27">
        <f>F132</f>
        <v>0</v>
      </c>
      <c r="G113" s="27">
        <f>G114+G117</f>
        <v>51311.5</v>
      </c>
      <c r="H113" s="27">
        <f>H132</f>
        <v>0</v>
      </c>
    </row>
    <row r="114" spans="1:8" s="24" customFormat="1" ht="44.25" customHeight="1">
      <c r="A114" s="35" t="s">
        <v>349</v>
      </c>
      <c r="B114" s="2" t="s">
        <v>25</v>
      </c>
      <c r="C114" s="1" t="s">
        <v>350</v>
      </c>
      <c r="D114" s="2" t="s">
        <v>56</v>
      </c>
      <c r="E114" s="27">
        <f>E115</f>
        <v>315</v>
      </c>
      <c r="F114" s="27"/>
      <c r="G114" s="27">
        <f>G115</f>
        <v>315</v>
      </c>
      <c r="H114" s="27"/>
    </row>
    <row r="115" spans="1:8" s="24" customFormat="1" ht="24.75" customHeight="1">
      <c r="A115" s="36" t="s">
        <v>179</v>
      </c>
      <c r="B115" s="2" t="s">
        <v>25</v>
      </c>
      <c r="C115" s="1" t="s">
        <v>350</v>
      </c>
      <c r="D115" s="2" t="s">
        <v>178</v>
      </c>
      <c r="E115" s="27">
        <f>E116</f>
        <v>315</v>
      </c>
      <c r="F115" s="27"/>
      <c r="G115" s="27">
        <f>G116</f>
        <v>315</v>
      </c>
      <c r="H115" s="27"/>
    </row>
    <row r="116" spans="1:8" s="24" customFormat="1" ht="30" customHeight="1">
      <c r="A116" s="36" t="s">
        <v>181</v>
      </c>
      <c r="B116" s="2" t="s">
        <v>25</v>
      </c>
      <c r="C116" s="1" t="s">
        <v>350</v>
      </c>
      <c r="D116" s="2" t="s">
        <v>180</v>
      </c>
      <c r="E116" s="27">
        <v>315</v>
      </c>
      <c r="F116" s="27"/>
      <c r="G116" s="27">
        <v>315</v>
      </c>
      <c r="H116" s="27"/>
    </row>
    <row r="117" spans="1:8" s="24" customFormat="1" ht="20.25" customHeight="1">
      <c r="A117" s="8" t="s">
        <v>409</v>
      </c>
      <c r="B117" s="2" t="s">
        <v>25</v>
      </c>
      <c r="C117" s="1" t="s">
        <v>411</v>
      </c>
      <c r="D117" s="2" t="s">
        <v>56</v>
      </c>
      <c r="E117" s="27">
        <f>E118</f>
        <v>50996.5</v>
      </c>
      <c r="F117" s="27"/>
      <c r="G117" s="27">
        <f>G118</f>
        <v>50996.5</v>
      </c>
      <c r="H117" s="27"/>
    </row>
    <row r="118" spans="1:8" s="24" customFormat="1" ht="22.5" customHeight="1">
      <c r="A118" s="8" t="s">
        <v>85</v>
      </c>
      <c r="B118" s="2" t="s">
        <v>25</v>
      </c>
      <c r="C118" s="2" t="s">
        <v>412</v>
      </c>
      <c r="D118" s="2" t="s">
        <v>56</v>
      </c>
      <c r="E118" s="27">
        <f>E119+E122+E125</f>
        <v>50996.5</v>
      </c>
      <c r="F118" s="27"/>
      <c r="G118" s="27">
        <f>G119+G122+G125</f>
        <v>50996.5</v>
      </c>
      <c r="H118" s="27"/>
    </row>
    <row r="119" spans="1:8" s="24" customFormat="1" ht="18.75" customHeight="1">
      <c r="A119" s="36" t="s">
        <v>133</v>
      </c>
      <c r="B119" s="2" t="s">
        <v>25</v>
      </c>
      <c r="C119" s="2" t="s">
        <v>413</v>
      </c>
      <c r="D119" s="2" t="s">
        <v>56</v>
      </c>
      <c r="E119" s="27">
        <f>E120</f>
        <v>527.7</v>
      </c>
      <c r="F119" s="27"/>
      <c r="G119" s="27">
        <f>G120</f>
        <v>527.7</v>
      </c>
      <c r="H119" s="27"/>
    </row>
    <row r="120" spans="1:8" s="24" customFormat="1" ht="66.75" customHeight="1">
      <c r="A120" s="21" t="s">
        <v>185</v>
      </c>
      <c r="B120" s="2" t="s">
        <v>25</v>
      </c>
      <c r="C120" s="2" t="s">
        <v>413</v>
      </c>
      <c r="D120" s="2" t="s">
        <v>184</v>
      </c>
      <c r="E120" s="27">
        <f>E121</f>
        <v>527.7</v>
      </c>
      <c r="F120" s="27"/>
      <c r="G120" s="27">
        <f>G121</f>
        <v>527.7</v>
      </c>
      <c r="H120" s="27"/>
    </row>
    <row r="121" spans="1:8" s="24" customFormat="1" ht="24.75" customHeight="1">
      <c r="A121" s="21" t="s">
        <v>177</v>
      </c>
      <c r="B121" s="2" t="s">
        <v>25</v>
      </c>
      <c r="C121" s="2" t="s">
        <v>413</v>
      </c>
      <c r="D121" s="2" t="s">
        <v>176</v>
      </c>
      <c r="E121" s="27">
        <v>527.7</v>
      </c>
      <c r="F121" s="27"/>
      <c r="G121" s="27">
        <v>527.7</v>
      </c>
      <c r="H121" s="27"/>
    </row>
    <row r="122" spans="1:8" s="24" customFormat="1" ht="22.5" customHeight="1">
      <c r="A122" s="36" t="s">
        <v>134</v>
      </c>
      <c r="B122" s="2" t="s">
        <v>25</v>
      </c>
      <c r="C122" s="2" t="s">
        <v>414</v>
      </c>
      <c r="D122" s="2" t="s">
        <v>56</v>
      </c>
      <c r="E122" s="27">
        <f>E123</f>
        <v>40991.3</v>
      </c>
      <c r="F122" s="27"/>
      <c r="G122" s="27">
        <f>G123</f>
        <v>40991.3</v>
      </c>
      <c r="H122" s="27"/>
    </row>
    <row r="123" spans="1:8" s="24" customFormat="1" ht="71.25" customHeight="1">
      <c r="A123" s="21" t="s">
        <v>185</v>
      </c>
      <c r="B123" s="2" t="s">
        <v>25</v>
      </c>
      <c r="C123" s="2" t="s">
        <v>414</v>
      </c>
      <c r="D123" s="2" t="s">
        <v>184</v>
      </c>
      <c r="E123" s="27">
        <f>E124</f>
        <v>40991.3</v>
      </c>
      <c r="F123" s="27"/>
      <c r="G123" s="27">
        <f>G124</f>
        <v>40991.3</v>
      </c>
      <c r="H123" s="27"/>
    </row>
    <row r="124" spans="1:8" s="24" customFormat="1" ht="24.75" customHeight="1">
      <c r="A124" s="21" t="s">
        <v>177</v>
      </c>
      <c r="B124" s="2" t="s">
        <v>25</v>
      </c>
      <c r="C124" s="2" t="s">
        <v>414</v>
      </c>
      <c r="D124" s="2" t="s">
        <v>176</v>
      </c>
      <c r="E124" s="27">
        <v>40991.3</v>
      </c>
      <c r="F124" s="27"/>
      <c r="G124" s="27">
        <v>40991.3</v>
      </c>
      <c r="H124" s="27"/>
    </row>
    <row r="125" spans="1:8" s="24" customFormat="1" ht="30" customHeight="1">
      <c r="A125" s="36" t="s">
        <v>32</v>
      </c>
      <c r="B125" s="2" t="s">
        <v>25</v>
      </c>
      <c r="C125" s="2" t="s">
        <v>415</v>
      </c>
      <c r="D125" s="2" t="s">
        <v>56</v>
      </c>
      <c r="E125" s="27">
        <f>E128+E130+E126</f>
        <v>9477.5</v>
      </c>
      <c r="F125" s="27"/>
      <c r="G125" s="27">
        <f>G128+G130+G126</f>
        <v>9477.5</v>
      </c>
      <c r="H125" s="27"/>
    </row>
    <row r="126" spans="1:8" s="24" customFormat="1" ht="69" customHeight="1">
      <c r="A126" s="21" t="s">
        <v>185</v>
      </c>
      <c r="B126" s="2" t="s">
        <v>25</v>
      </c>
      <c r="C126" s="2" t="s">
        <v>415</v>
      </c>
      <c r="D126" s="2" t="s">
        <v>184</v>
      </c>
      <c r="E126" s="27">
        <f>E127</f>
        <v>10</v>
      </c>
      <c r="F126" s="27"/>
      <c r="G126" s="27">
        <f>G127</f>
        <v>10</v>
      </c>
      <c r="H126" s="27"/>
    </row>
    <row r="127" spans="1:8" s="24" customFormat="1" ht="30" customHeight="1">
      <c r="A127" s="20" t="s">
        <v>177</v>
      </c>
      <c r="B127" s="2" t="s">
        <v>25</v>
      </c>
      <c r="C127" s="2" t="s">
        <v>415</v>
      </c>
      <c r="D127" s="2" t="s">
        <v>176</v>
      </c>
      <c r="E127" s="27">
        <v>10</v>
      </c>
      <c r="F127" s="27"/>
      <c r="G127" s="27">
        <v>10</v>
      </c>
      <c r="H127" s="27"/>
    </row>
    <row r="128" spans="1:8" s="24" customFormat="1" ht="30" customHeight="1">
      <c r="A128" s="36" t="s">
        <v>179</v>
      </c>
      <c r="B128" s="2" t="s">
        <v>25</v>
      </c>
      <c r="C128" s="2" t="s">
        <v>415</v>
      </c>
      <c r="D128" s="2" t="s">
        <v>178</v>
      </c>
      <c r="E128" s="27">
        <f>E129</f>
        <v>9397.5</v>
      </c>
      <c r="F128" s="27"/>
      <c r="G128" s="27">
        <f>G129</f>
        <v>9397.5</v>
      </c>
      <c r="H128" s="27"/>
    </row>
    <row r="129" spans="1:8" s="24" customFormat="1" ht="30" customHeight="1">
      <c r="A129" s="35" t="s">
        <v>181</v>
      </c>
      <c r="B129" s="2" t="s">
        <v>25</v>
      </c>
      <c r="C129" s="2" t="s">
        <v>415</v>
      </c>
      <c r="D129" s="2" t="s">
        <v>180</v>
      </c>
      <c r="E129" s="27">
        <f>6367.5+3030</f>
        <v>9397.5</v>
      </c>
      <c r="F129" s="27"/>
      <c r="G129" s="27">
        <f>6367.5+3030</f>
        <v>9397.5</v>
      </c>
      <c r="H129" s="27"/>
    </row>
    <row r="130" spans="1:8" s="24" customFormat="1" ht="21" customHeight="1">
      <c r="A130" s="36" t="s">
        <v>183</v>
      </c>
      <c r="B130" s="2" t="s">
        <v>25</v>
      </c>
      <c r="C130" s="2" t="s">
        <v>415</v>
      </c>
      <c r="D130" s="2" t="s">
        <v>182</v>
      </c>
      <c r="E130" s="27">
        <f>E131</f>
        <v>70</v>
      </c>
      <c r="F130" s="27"/>
      <c r="G130" s="27">
        <f>G131</f>
        <v>70</v>
      </c>
      <c r="H130" s="27"/>
    </row>
    <row r="131" spans="1:8" s="24" customFormat="1" ht="22.5" customHeight="1">
      <c r="A131" s="79" t="s">
        <v>189</v>
      </c>
      <c r="B131" s="2" t="s">
        <v>25</v>
      </c>
      <c r="C131" s="2" t="s">
        <v>415</v>
      </c>
      <c r="D131" s="2" t="s">
        <v>188</v>
      </c>
      <c r="E131" s="27">
        <v>70</v>
      </c>
      <c r="F131" s="27"/>
      <c r="G131" s="27">
        <v>70</v>
      </c>
      <c r="H131" s="27"/>
    </row>
    <row r="132" spans="1:8" s="24" customFormat="1" ht="41.25" customHeight="1">
      <c r="A132" s="20" t="s">
        <v>175</v>
      </c>
      <c r="B132" s="2" t="s">
        <v>25</v>
      </c>
      <c r="C132" s="2" t="s">
        <v>139</v>
      </c>
      <c r="D132" s="2" t="s">
        <v>56</v>
      </c>
      <c r="E132" s="27">
        <f>E133+E145</f>
        <v>9841.999999999996</v>
      </c>
      <c r="F132" s="29">
        <f>F133</f>
        <v>0</v>
      </c>
      <c r="G132" s="27">
        <f>G133+G145</f>
        <v>9841.999999999996</v>
      </c>
      <c r="H132" s="29">
        <f>H133</f>
        <v>0</v>
      </c>
    </row>
    <row r="133" spans="1:8" s="24" customFormat="1" ht="17.25" customHeight="1">
      <c r="A133" s="8" t="s">
        <v>85</v>
      </c>
      <c r="B133" s="2" t="s">
        <v>25</v>
      </c>
      <c r="C133" s="2" t="s">
        <v>141</v>
      </c>
      <c r="D133" s="2" t="s">
        <v>56</v>
      </c>
      <c r="E133" s="27">
        <f>E134+E137+E140</f>
        <v>7352.199999999995</v>
      </c>
      <c r="F133" s="29"/>
      <c r="G133" s="27">
        <f>G134+G137+G140</f>
        <v>7352.199999999995</v>
      </c>
      <c r="H133" s="29"/>
    </row>
    <row r="134" spans="1:8" s="24" customFormat="1" ht="17.25" customHeight="1">
      <c r="A134" s="36" t="s">
        <v>133</v>
      </c>
      <c r="B134" s="2" t="s">
        <v>25</v>
      </c>
      <c r="C134" s="2" t="s">
        <v>142</v>
      </c>
      <c r="D134" s="2" t="s">
        <v>56</v>
      </c>
      <c r="E134" s="27">
        <f>E135</f>
        <v>1055.3999999999999</v>
      </c>
      <c r="F134" s="29"/>
      <c r="G134" s="27">
        <f>G135</f>
        <v>1055.3999999999999</v>
      </c>
      <c r="H134" s="29"/>
    </row>
    <row r="135" spans="1:8" s="24" customFormat="1" ht="66" customHeight="1">
      <c r="A135" s="21" t="s">
        <v>185</v>
      </c>
      <c r="B135" s="2" t="s">
        <v>25</v>
      </c>
      <c r="C135" s="2" t="s">
        <v>142</v>
      </c>
      <c r="D135" s="2" t="s">
        <v>184</v>
      </c>
      <c r="E135" s="27">
        <f>E136</f>
        <v>1055.3999999999999</v>
      </c>
      <c r="F135" s="29"/>
      <c r="G135" s="27">
        <f>G136</f>
        <v>1055.3999999999999</v>
      </c>
      <c r="H135" s="29"/>
    </row>
    <row r="136" spans="1:8" s="24" customFormat="1" ht="22.5" customHeight="1">
      <c r="A136" s="21" t="s">
        <v>177</v>
      </c>
      <c r="B136" s="2" t="s">
        <v>25</v>
      </c>
      <c r="C136" s="2" t="s">
        <v>142</v>
      </c>
      <c r="D136" s="2" t="s">
        <v>176</v>
      </c>
      <c r="E136" s="27">
        <f>1583.1-527.7</f>
        <v>1055.3999999999999</v>
      </c>
      <c r="F136" s="29"/>
      <c r="G136" s="27">
        <f>1583.1-527.7</f>
        <v>1055.3999999999999</v>
      </c>
      <c r="H136" s="29"/>
    </row>
    <row r="137" spans="1:8" s="24" customFormat="1" ht="21" customHeight="1">
      <c r="A137" s="36" t="s">
        <v>134</v>
      </c>
      <c r="B137" s="2" t="s">
        <v>25</v>
      </c>
      <c r="C137" s="2" t="s">
        <v>143</v>
      </c>
      <c r="D137" s="2" t="s">
        <v>56</v>
      </c>
      <c r="E137" s="27">
        <f>E138</f>
        <v>2664.7999999999956</v>
      </c>
      <c r="F137" s="29"/>
      <c r="G137" s="27">
        <f>G138</f>
        <v>2664.7999999999956</v>
      </c>
      <c r="H137" s="29"/>
    </row>
    <row r="138" spans="1:8" s="24" customFormat="1" ht="65.25" customHeight="1">
      <c r="A138" s="21" t="s">
        <v>185</v>
      </c>
      <c r="B138" s="2" t="s">
        <v>25</v>
      </c>
      <c r="C138" s="2" t="s">
        <v>143</v>
      </c>
      <c r="D138" s="2" t="s">
        <v>184</v>
      </c>
      <c r="E138" s="27">
        <f>E139</f>
        <v>2664.7999999999956</v>
      </c>
      <c r="F138" s="29"/>
      <c r="G138" s="27">
        <f>G139</f>
        <v>2664.7999999999956</v>
      </c>
      <c r="H138" s="29"/>
    </row>
    <row r="139" spans="1:8" s="24" customFormat="1" ht="21" customHeight="1">
      <c r="A139" s="21" t="s">
        <v>177</v>
      </c>
      <c r="B139" s="2" t="s">
        <v>25</v>
      </c>
      <c r="C139" s="2" t="s">
        <v>143</v>
      </c>
      <c r="D139" s="2" t="s">
        <v>176</v>
      </c>
      <c r="E139" s="27">
        <f>43656.1-40991.3</f>
        <v>2664.7999999999956</v>
      </c>
      <c r="F139" s="29"/>
      <c r="G139" s="27">
        <f>43656.1-40991.3</f>
        <v>2664.7999999999956</v>
      </c>
      <c r="H139" s="29"/>
    </row>
    <row r="140" spans="1:8" s="24" customFormat="1" ht="30.75" customHeight="1">
      <c r="A140" s="36" t="s">
        <v>32</v>
      </c>
      <c r="B140" s="2" t="s">
        <v>25</v>
      </c>
      <c r="C140" s="2" t="s">
        <v>144</v>
      </c>
      <c r="D140" s="2" t="s">
        <v>56</v>
      </c>
      <c r="E140" s="27">
        <f>E141+E143</f>
        <v>3632</v>
      </c>
      <c r="F140" s="29"/>
      <c r="G140" s="27">
        <f>G141+G143</f>
        <v>3632</v>
      </c>
      <c r="H140" s="29"/>
    </row>
    <row r="141" spans="1:8" s="24" customFormat="1" ht="20.25" customHeight="1">
      <c r="A141" s="36" t="s">
        <v>179</v>
      </c>
      <c r="B141" s="2" t="s">
        <v>25</v>
      </c>
      <c r="C141" s="2" t="s">
        <v>144</v>
      </c>
      <c r="D141" s="2" t="s">
        <v>178</v>
      </c>
      <c r="E141" s="27">
        <f>E142</f>
        <v>3582</v>
      </c>
      <c r="F141" s="29"/>
      <c r="G141" s="27">
        <f>G142</f>
        <v>3582</v>
      </c>
      <c r="H141" s="29"/>
    </row>
    <row r="142" spans="1:8" s="24" customFormat="1" ht="27.75" customHeight="1">
      <c r="A142" s="36" t="s">
        <v>181</v>
      </c>
      <c r="B142" s="2" t="s">
        <v>25</v>
      </c>
      <c r="C142" s="2" t="s">
        <v>144</v>
      </c>
      <c r="D142" s="2" t="s">
        <v>180</v>
      </c>
      <c r="E142" s="27">
        <f>12979.5-9397.5</f>
        <v>3582</v>
      </c>
      <c r="F142" s="29"/>
      <c r="G142" s="27">
        <f>12979.5-9397.5</f>
        <v>3582</v>
      </c>
      <c r="H142" s="29"/>
    </row>
    <row r="143" spans="1:8" s="24" customFormat="1" ht="19.5" customHeight="1">
      <c r="A143" s="36" t="s">
        <v>183</v>
      </c>
      <c r="B143" s="2" t="s">
        <v>25</v>
      </c>
      <c r="C143" s="2" t="s">
        <v>144</v>
      </c>
      <c r="D143" s="2" t="s">
        <v>182</v>
      </c>
      <c r="E143" s="27">
        <f>E144</f>
        <v>50</v>
      </c>
      <c r="F143" s="29"/>
      <c r="G143" s="27">
        <f>G144</f>
        <v>50</v>
      </c>
      <c r="H143" s="29"/>
    </row>
    <row r="144" spans="1:8" s="24" customFormat="1" ht="19.5" customHeight="1">
      <c r="A144" s="36" t="s">
        <v>189</v>
      </c>
      <c r="B144" s="2" t="s">
        <v>25</v>
      </c>
      <c r="C144" s="2" t="s">
        <v>144</v>
      </c>
      <c r="D144" s="2" t="s">
        <v>188</v>
      </c>
      <c r="E144" s="27">
        <f>120-70</f>
        <v>50</v>
      </c>
      <c r="F144" s="29"/>
      <c r="G144" s="27">
        <f>120-70</f>
        <v>50</v>
      </c>
      <c r="H144" s="29"/>
    </row>
    <row r="145" spans="1:8" s="24" customFormat="1" ht="30" customHeight="1">
      <c r="A145" s="80" t="s">
        <v>26</v>
      </c>
      <c r="B145" s="2" t="s">
        <v>25</v>
      </c>
      <c r="C145" s="2" t="s">
        <v>146</v>
      </c>
      <c r="D145" s="2" t="s">
        <v>56</v>
      </c>
      <c r="E145" s="27">
        <f>E146</f>
        <v>2489.8</v>
      </c>
      <c r="F145" s="29"/>
      <c r="G145" s="27">
        <f>G146</f>
        <v>2489.8</v>
      </c>
      <c r="H145" s="29"/>
    </row>
    <row r="146" spans="1:8" s="24" customFormat="1" ht="66.75" customHeight="1">
      <c r="A146" s="21" t="s">
        <v>185</v>
      </c>
      <c r="B146" s="2" t="s">
        <v>25</v>
      </c>
      <c r="C146" s="2" t="s">
        <v>146</v>
      </c>
      <c r="D146" s="2" t="s">
        <v>184</v>
      </c>
      <c r="E146" s="27">
        <f>E147</f>
        <v>2489.8</v>
      </c>
      <c r="F146" s="29"/>
      <c r="G146" s="27">
        <f>G147</f>
        <v>2489.8</v>
      </c>
      <c r="H146" s="29"/>
    </row>
    <row r="147" spans="1:8" s="24" customFormat="1" ht="22.5" customHeight="1">
      <c r="A147" s="21" t="s">
        <v>177</v>
      </c>
      <c r="B147" s="2" t="s">
        <v>25</v>
      </c>
      <c r="C147" s="2" t="s">
        <v>146</v>
      </c>
      <c r="D147" s="2" t="s">
        <v>176</v>
      </c>
      <c r="E147" s="27">
        <v>2489.8</v>
      </c>
      <c r="F147" s="29"/>
      <c r="G147" s="27">
        <v>2489.8</v>
      </c>
      <c r="H147" s="29"/>
    </row>
    <row r="148" spans="1:8" s="24" customFormat="1" ht="16.5" customHeight="1">
      <c r="A148" s="18" t="s">
        <v>73</v>
      </c>
      <c r="B148" s="2" t="s">
        <v>113</v>
      </c>
      <c r="C148" s="34" t="s">
        <v>228</v>
      </c>
      <c r="D148" s="2" t="s">
        <v>56</v>
      </c>
      <c r="E148" s="27">
        <f>E149</f>
        <v>7000</v>
      </c>
      <c r="F148" s="29"/>
      <c r="G148" s="27">
        <f>G149</f>
        <v>0</v>
      </c>
      <c r="H148" s="29"/>
    </row>
    <row r="149" spans="1:8" s="24" customFormat="1" ht="17.25" customHeight="1">
      <c r="A149" s="8" t="s">
        <v>17</v>
      </c>
      <c r="B149" s="2" t="s">
        <v>113</v>
      </c>
      <c r="C149" s="34" t="s">
        <v>228</v>
      </c>
      <c r="D149" s="2" t="s">
        <v>56</v>
      </c>
      <c r="E149" s="27">
        <f>E150</f>
        <v>7000</v>
      </c>
      <c r="F149" s="29"/>
      <c r="G149" s="27">
        <f>G150</f>
        <v>0</v>
      </c>
      <c r="H149" s="29"/>
    </row>
    <row r="150" spans="1:8" s="24" customFormat="1" ht="17.25" customHeight="1">
      <c r="A150" s="36" t="s">
        <v>183</v>
      </c>
      <c r="B150" s="2" t="s">
        <v>113</v>
      </c>
      <c r="C150" s="34" t="s">
        <v>228</v>
      </c>
      <c r="D150" s="2" t="s">
        <v>182</v>
      </c>
      <c r="E150" s="27">
        <f>E151</f>
        <v>7000</v>
      </c>
      <c r="F150" s="29"/>
      <c r="G150" s="27">
        <f>G151</f>
        <v>0</v>
      </c>
      <c r="H150" s="29"/>
    </row>
    <row r="151" spans="1:8" s="24" customFormat="1" ht="19.5" customHeight="1">
      <c r="A151" s="8" t="s">
        <v>14</v>
      </c>
      <c r="B151" s="2" t="s">
        <v>113</v>
      </c>
      <c r="C151" s="34" t="s">
        <v>228</v>
      </c>
      <c r="D151" s="2" t="s">
        <v>13</v>
      </c>
      <c r="E151" s="27">
        <f>7000</f>
        <v>7000</v>
      </c>
      <c r="F151" s="29"/>
      <c r="G151" s="27">
        <v>0</v>
      </c>
      <c r="H151" s="29"/>
    </row>
    <row r="152" spans="1:8" s="24" customFormat="1" ht="21" customHeight="1">
      <c r="A152" s="14" t="s">
        <v>104</v>
      </c>
      <c r="B152" s="2" t="s">
        <v>41</v>
      </c>
      <c r="C152" s="2" t="s">
        <v>77</v>
      </c>
      <c r="D152" s="2" t="s">
        <v>56</v>
      </c>
      <c r="E152" s="27">
        <f>E162+E159+E156+E175+E153+E172</f>
        <v>66073.8</v>
      </c>
      <c r="F152" s="27">
        <f>F164+F159+F156+F175+F153+F172</f>
        <v>26511</v>
      </c>
      <c r="G152" s="27">
        <f>G162+G159+G156+G175+G153+G172</f>
        <v>86073.8</v>
      </c>
      <c r="H152" s="27">
        <f>H164+H159+H156+H175+H153+H172</f>
        <v>26511</v>
      </c>
    </row>
    <row r="153" spans="1:8" s="24" customFormat="1" ht="78" customHeight="1">
      <c r="A153" s="35" t="s">
        <v>331</v>
      </c>
      <c r="B153" s="2" t="s">
        <v>41</v>
      </c>
      <c r="C153" s="2" t="s">
        <v>234</v>
      </c>
      <c r="D153" s="2" t="s">
        <v>56</v>
      </c>
      <c r="E153" s="29">
        <f>E154</f>
        <v>200</v>
      </c>
      <c r="F153" s="29"/>
      <c r="G153" s="29">
        <f>G154</f>
        <v>200</v>
      </c>
      <c r="H153" s="29"/>
    </row>
    <row r="154" spans="1:8" s="24" customFormat="1" ht="21" customHeight="1">
      <c r="A154" s="36" t="s">
        <v>179</v>
      </c>
      <c r="B154" s="2" t="s">
        <v>41</v>
      </c>
      <c r="C154" s="2" t="s">
        <v>234</v>
      </c>
      <c r="D154" s="6" t="s">
        <v>178</v>
      </c>
      <c r="E154" s="29">
        <f>E155</f>
        <v>200</v>
      </c>
      <c r="F154" s="29"/>
      <c r="G154" s="29">
        <f>G155</f>
        <v>200</v>
      </c>
      <c r="H154" s="29"/>
    </row>
    <row r="155" spans="1:8" s="24" customFormat="1" ht="27.75" customHeight="1">
      <c r="A155" s="36" t="s">
        <v>181</v>
      </c>
      <c r="B155" s="2" t="s">
        <v>41</v>
      </c>
      <c r="C155" s="2" t="s">
        <v>234</v>
      </c>
      <c r="D155" s="6" t="s">
        <v>180</v>
      </c>
      <c r="E155" s="29">
        <v>200</v>
      </c>
      <c r="F155" s="29"/>
      <c r="G155" s="29">
        <v>200</v>
      </c>
      <c r="H155" s="29"/>
    </row>
    <row r="156" spans="1:8" s="24" customFormat="1" ht="79.5" customHeight="1">
      <c r="A156" s="100" t="s">
        <v>333</v>
      </c>
      <c r="B156" s="2" t="s">
        <v>41</v>
      </c>
      <c r="C156" s="2" t="s">
        <v>343</v>
      </c>
      <c r="D156" s="2" t="s">
        <v>56</v>
      </c>
      <c r="E156" s="27">
        <f>E157</f>
        <v>1476</v>
      </c>
      <c r="F156" s="29"/>
      <c r="G156" s="27">
        <f>G157</f>
        <v>1476</v>
      </c>
      <c r="H156" s="29"/>
    </row>
    <row r="157" spans="1:8" s="24" customFormat="1" ht="28.5" customHeight="1">
      <c r="A157" s="37" t="s">
        <v>193</v>
      </c>
      <c r="B157" s="2" t="s">
        <v>41</v>
      </c>
      <c r="C157" s="2" t="s">
        <v>343</v>
      </c>
      <c r="D157" s="2" t="s">
        <v>192</v>
      </c>
      <c r="E157" s="27">
        <f>E158</f>
        <v>1476</v>
      </c>
      <c r="F157" s="29"/>
      <c r="G157" s="27">
        <f>G158</f>
        <v>1476</v>
      </c>
      <c r="H157" s="29"/>
    </row>
    <row r="158" spans="1:8" s="24" customFormat="1" ht="21" customHeight="1">
      <c r="A158" s="15" t="s">
        <v>191</v>
      </c>
      <c r="B158" s="2" t="s">
        <v>41</v>
      </c>
      <c r="C158" s="2" t="s">
        <v>343</v>
      </c>
      <c r="D158" s="2" t="s">
        <v>190</v>
      </c>
      <c r="E158" s="27">
        <v>1476</v>
      </c>
      <c r="F158" s="29"/>
      <c r="G158" s="27">
        <v>1476</v>
      </c>
      <c r="H158" s="29"/>
    </row>
    <row r="159" spans="1:8" s="24" customFormat="1" ht="23.25" customHeight="1">
      <c r="A159" s="13" t="s">
        <v>28</v>
      </c>
      <c r="B159" s="2" t="s">
        <v>41</v>
      </c>
      <c r="C159" s="2" t="s">
        <v>147</v>
      </c>
      <c r="D159" s="2" t="s">
        <v>56</v>
      </c>
      <c r="E159" s="27">
        <f>E160</f>
        <v>2605</v>
      </c>
      <c r="F159" s="29"/>
      <c r="G159" s="27">
        <f>G160</f>
        <v>2605</v>
      </c>
      <c r="H159" s="29"/>
    </row>
    <row r="160" spans="1:8" s="24" customFormat="1" ht="18" customHeight="1">
      <c r="A160" s="36" t="s">
        <v>179</v>
      </c>
      <c r="B160" s="2" t="s">
        <v>41</v>
      </c>
      <c r="C160" s="2" t="s">
        <v>147</v>
      </c>
      <c r="D160" s="2" t="s">
        <v>178</v>
      </c>
      <c r="E160" s="27">
        <f>E161</f>
        <v>2605</v>
      </c>
      <c r="F160" s="29"/>
      <c r="G160" s="27">
        <f>G161</f>
        <v>2605</v>
      </c>
      <c r="H160" s="29"/>
    </row>
    <row r="161" spans="1:8" s="24" customFormat="1" ht="28.5" customHeight="1">
      <c r="A161" s="36" t="s">
        <v>181</v>
      </c>
      <c r="B161" s="2" t="s">
        <v>41</v>
      </c>
      <c r="C161" s="2" t="s">
        <v>147</v>
      </c>
      <c r="D161" s="2" t="s">
        <v>180</v>
      </c>
      <c r="E161" s="27">
        <v>2605</v>
      </c>
      <c r="F161" s="29"/>
      <c r="G161" s="27">
        <v>2605</v>
      </c>
      <c r="H161" s="29"/>
    </row>
    <row r="162" spans="1:8" s="24" customFormat="1" ht="30.75" customHeight="1">
      <c r="A162" s="81" t="s">
        <v>316</v>
      </c>
      <c r="B162" s="2" t="s">
        <v>41</v>
      </c>
      <c r="C162" s="6" t="s">
        <v>341</v>
      </c>
      <c r="D162" s="2" t="s">
        <v>56</v>
      </c>
      <c r="E162" s="27">
        <f>E163</f>
        <v>28981.8</v>
      </c>
      <c r="F162" s="29"/>
      <c r="G162" s="27">
        <f>G163</f>
        <v>28981.8</v>
      </c>
      <c r="H162" s="29"/>
    </row>
    <row r="163" spans="1:8" s="24" customFormat="1" ht="20.25" customHeight="1">
      <c r="A163" s="8" t="s">
        <v>409</v>
      </c>
      <c r="B163" s="2" t="s">
        <v>41</v>
      </c>
      <c r="C163" s="2" t="s">
        <v>416</v>
      </c>
      <c r="D163" s="2" t="s">
        <v>56</v>
      </c>
      <c r="E163" s="27">
        <f>E164</f>
        <v>28981.8</v>
      </c>
      <c r="F163" s="29"/>
      <c r="G163" s="27">
        <f>G164</f>
        <v>28981.8</v>
      </c>
      <c r="H163" s="29"/>
    </row>
    <row r="164" spans="1:8" s="24" customFormat="1" ht="29.25" customHeight="1">
      <c r="A164" s="13" t="s">
        <v>194</v>
      </c>
      <c r="B164" s="2" t="s">
        <v>41</v>
      </c>
      <c r="C164" s="2" t="s">
        <v>416</v>
      </c>
      <c r="D164" s="2" t="s">
        <v>56</v>
      </c>
      <c r="E164" s="27">
        <f>E165+E167+E169</f>
        <v>28981.8</v>
      </c>
      <c r="F164" s="29"/>
      <c r="G164" s="27">
        <f>G165+G167+G169</f>
        <v>28981.8</v>
      </c>
      <c r="H164" s="29"/>
    </row>
    <row r="165" spans="1:8" s="24" customFormat="1" ht="66" customHeight="1">
      <c r="A165" s="21" t="s">
        <v>185</v>
      </c>
      <c r="B165" s="2" t="s">
        <v>41</v>
      </c>
      <c r="C165" s="2" t="s">
        <v>416</v>
      </c>
      <c r="D165" s="2" t="s">
        <v>184</v>
      </c>
      <c r="E165" s="27">
        <f>E166</f>
        <v>18899.8</v>
      </c>
      <c r="F165" s="29"/>
      <c r="G165" s="27">
        <f>G166</f>
        <v>18899.8</v>
      </c>
      <c r="H165" s="29"/>
    </row>
    <row r="166" spans="1:8" s="24" customFormat="1" ht="21.75" customHeight="1">
      <c r="A166" s="21" t="s">
        <v>187</v>
      </c>
      <c r="B166" s="2" t="s">
        <v>41</v>
      </c>
      <c r="C166" s="2" t="s">
        <v>416</v>
      </c>
      <c r="D166" s="1" t="s">
        <v>186</v>
      </c>
      <c r="E166" s="28">
        <v>18899.8</v>
      </c>
      <c r="F166" s="28"/>
      <c r="G166" s="28">
        <v>18899.8</v>
      </c>
      <c r="H166" s="28"/>
    </row>
    <row r="167" spans="1:8" s="24" customFormat="1" ht="22.5" customHeight="1">
      <c r="A167" s="36" t="s">
        <v>179</v>
      </c>
      <c r="B167" s="2" t="s">
        <v>41</v>
      </c>
      <c r="C167" s="2" t="s">
        <v>416</v>
      </c>
      <c r="D167" s="2" t="s">
        <v>178</v>
      </c>
      <c r="E167" s="28">
        <f>E168</f>
        <v>9582</v>
      </c>
      <c r="F167" s="28"/>
      <c r="G167" s="28">
        <f>G168</f>
        <v>9582</v>
      </c>
      <c r="H167" s="28"/>
    </row>
    <row r="168" spans="1:8" s="24" customFormat="1" ht="28.5" customHeight="1">
      <c r="A168" s="36" t="s">
        <v>181</v>
      </c>
      <c r="B168" s="2" t="s">
        <v>41</v>
      </c>
      <c r="C168" s="2" t="s">
        <v>416</v>
      </c>
      <c r="D168" s="1" t="s">
        <v>180</v>
      </c>
      <c r="E168" s="28">
        <v>9582</v>
      </c>
      <c r="F168" s="28"/>
      <c r="G168" s="28">
        <v>9582</v>
      </c>
      <c r="H168" s="28"/>
    </row>
    <row r="169" spans="1:8" s="24" customFormat="1" ht="20.25" customHeight="1">
      <c r="A169" s="36" t="s">
        <v>183</v>
      </c>
      <c r="B169" s="2" t="s">
        <v>41</v>
      </c>
      <c r="C169" s="2" t="s">
        <v>416</v>
      </c>
      <c r="D169" s="2" t="s">
        <v>182</v>
      </c>
      <c r="E169" s="28">
        <f>E170</f>
        <v>500</v>
      </c>
      <c r="F169" s="28"/>
      <c r="G169" s="28">
        <f>G170</f>
        <v>500</v>
      </c>
      <c r="H169" s="28"/>
    </row>
    <row r="170" spans="1:8" s="24" customFormat="1" ht="17.25" customHeight="1">
      <c r="A170" s="79" t="s">
        <v>189</v>
      </c>
      <c r="B170" s="2" t="s">
        <v>41</v>
      </c>
      <c r="C170" s="2" t="s">
        <v>416</v>
      </c>
      <c r="D170" s="2" t="s">
        <v>188</v>
      </c>
      <c r="E170" s="28">
        <v>500</v>
      </c>
      <c r="F170" s="28"/>
      <c r="G170" s="28">
        <v>500</v>
      </c>
      <c r="H170" s="28"/>
    </row>
    <row r="171" spans="1:8" s="24" customFormat="1" ht="41.25" customHeight="1">
      <c r="A171" s="126" t="s">
        <v>340</v>
      </c>
      <c r="B171" s="34" t="s">
        <v>41</v>
      </c>
      <c r="C171" s="34" t="s">
        <v>344</v>
      </c>
      <c r="D171" s="34" t="s">
        <v>56</v>
      </c>
      <c r="E171" s="28">
        <f>E172</f>
        <v>26511</v>
      </c>
      <c r="F171" s="28">
        <f>F172</f>
        <v>26511</v>
      </c>
      <c r="G171" s="28">
        <f>G172</f>
        <v>26511</v>
      </c>
      <c r="H171" s="28">
        <f>H172</f>
        <v>26511</v>
      </c>
    </row>
    <row r="172" spans="1:8" s="24" customFormat="1" ht="76.5" customHeight="1">
      <c r="A172" s="79" t="s">
        <v>406</v>
      </c>
      <c r="B172" s="2" t="s">
        <v>41</v>
      </c>
      <c r="C172" s="2" t="s">
        <v>418</v>
      </c>
      <c r="D172" s="2" t="s">
        <v>56</v>
      </c>
      <c r="E172" s="28">
        <f>E173</f>
        <v>26511</v>
      </c>
      <c r="F172" s="28">
        <f aca="true" t="shared" si="2" ref="F172:H173">F173</f>
        <v>26511</v>
      </c>
      <c r="G172" s="28">
        <f t="shared" si="2"/>
        <v>26511</v>
      </c>
      <c r="H172" s="28">
        <f t="shared" si="2"/>
        <v>26511</v>
      </c>
    </row>
    <row r="173" spans="1:8" s="24" customFormat="1" ht="23.25" customHeight="1">
      <c r="A173" s="36" t="s">
        <v>179</v>
      </c>
      <c r="B173" s="2" t="s">
        <v>41</v>
      </c>
      <c r="C173" s="2" t="s">
        <v>418</v>
      </c>
      <c r="D173" s="2" t="s">
        <v>178</v>
      </c>
      <c r="E173" s="28">
        <f>E174</f>
        <v>26511</v>
      </c>
      <c r="F173" s="28">
        <f t="shared" si="2"/>
        <v>26511</v>
      </c>
      <c r="G173" s="28">
        <f t="shared" si="2"/>
        <v>26511</v>
      </c>
      <c r="H173" s="28">
        <f t="shared" si="2"/>
        <v>26511</v>
      </c>
    </row>
    <row r="174" spans="1:8" s="24" customFormat="1" ht="28.5" customHeight="1">
      <c r="A174" s="36" t="s">
        <v>181</v>
      </c>
      <c r="B174" s="2" t="s">
        <v>41</v>
      </c>
      <c r="C174" s="2" t="s">
        <v>418</v>
      </c>
      <c r="D174" s="2" t="s">
        <v>180</v>
      </c>
      <c r="E174" s="28">
        <f>26511</f>
        <v>26511</v>
      </c>
      <c r="F174" s="28">
        <f>26511</f>
        <v>26511</v>
      </c>
      <c r="G174" s="28">
        <f>26511</f>
        <v>26511</v>
      </c>
      <c r="H174" s="28">
        <f>26511</f>
        <v>26511</v>
      </c>
    </row>
    <row r="175" spans="1:8" s="24" customFormat="1" ht="18" customHeight="1">
      <c r="A175" s="36" t="s">
        <v>209</v>
      </c>
      <c r="B175" s="2" t="s">
        <v>41</v>
      </c>
      <c r="C175" s="2" t="s">
        <v>238</v>
      </c>
      <c r="D175" s="2" t="s">
        <v>56</v>
      </c>
      <c r="E175" s="28">
        <f>E176+E178</f>
        <v>6300</v>
      </c>
      <c r="F175" s="28"/>
      <c r="G175" s="28">
        <f>G176+G178</f>
        <v>26300</v>
      </c>
      <c r="H175" s="28"/>
    </row>
    <row r="176" spans="1:8" s="24" customFormat="1" ht="18" customHeight="1">
      <c r="A176" s="36" t="s">
        <v>179</v>
      </c>
      <c r="B176" s="2" t="s">
        <v>41</v>
      </c>
      <c r="C176" s="2" t="s">
        <v>238</v>
      </c>
      <c r="D176" s="2" t="s">
        <v>178</v>
      </c>
      <c r="E176" s="28">
        <f>E177</f>
        <v>6300</v>
      </c>
      <c r="F176" s="28"/>
      <c r="G176" s="28">
        <f>G177</f>
        <v>6300</v>
      </c>
      <c r="H176" s="28"/>
    </row>
    <row r="177" spans="1:8" s="24" customFormat="1" ht="27.75" customHeight="1">
      <c r="A177" s="36" t="s">
        <v>181</v>
      </c>
      <c r="B177" s="2" t="s">
        <v>41</v>
      </c>
      <c r="C177" s="2" t="s">
        <v>238</v>
      </c>
      <c r="D177" s="2" t="s">
        <v>180</v>
      </c>
      <c r="E177" s="28">
        <v>6300</v>
      </c>
      <c r="F177" s="28"/>
      <c r="G177" s="28">
        <v>6300</v>
      </c>
      <c r="H177" s="28"/>
    </row>
    <row r="178" spans="1:8" s="24" customFormat="1" ht="24" customHeight="1">
      <c r="A178" s="36" t="s">
        <v>183</v>
      </c>
      <c r="B178" s="2" t="s">
        <v>41</v>
      </c>
      <c r="C178" s="2" t="s">
        <v>238</v>
      </c>
      <c r="D178" s="2" t="s">
        <v>182</v>
      </c>
      <c r="E178" s="28">
        <f>E179</f>
        <v>0</v>
      </c>
      <c r="F178" s="28"/>
      <c r="G178" s="28">
        <f>G179</f>
        <v>20000</v>
      </c>
      <c r="H178" s="28"/>
    </row>
    <row r="179" spans="1:8" s="24" customFormat="1" ht="21.75" customHeight="1">
      <c r="A179" s="36" t="s">
        <v>394</v>
      </c>
      <c r="B179" s="2" t="s">
        <v>41</v>
      </c>
      <c r="C179" s="2" t="s">
        <v>238</v>
      </c>
      <c r="D179" s="2" t="s">
        <v>197</v>
      </c>
      <c r="E179" s="28">
        <f>20000-20000</f>
        <v>0</v>
      </c>
      <c r="F179" s="28"/>
      <c r="G179" s="28">
        <v>20000</v>
      </c>
      <c r="H179" s="28"/>
    </row>
    <row r="180" spans="1:8" s="68" customFormat="1" ht="19.5" customHeight="1">
      <c r="A180" s="50" t="s">
        <v>106</v>
      </c>
      <c r="B180" s="59" t="s">
        <v>107</v>
      </c>
      <c r="C180" s="59" t="s">
        <v>77</v>
      </c>
      <c r="D180" s="59" t="s">
        <v>56</v>
      </c>
      <c r="E180" s="55">
        <f>E181</f>
        <v>705</v>
      </c>
      <c r="F180" s="55"/>
      <c r="G180" s="55">
        <f>G181</f>
        <v>705</v>
      </c>
      <c r="H180" s="55"/>
    </row>
    <row r="181" spans="1:8" s="24" customFormat="1" ht="18.75" customHeight="1">
      <c r="A181" s="11" t="s">
        <v>72</v>
      </c>
      <c r="B181" s="2" t="s">
        <v>114</v>
      </c>
      <c r="C181" s="2" t="s">
        <v>77</v>
      </c>
      <c r="D181" s="2" t="s">
        <v>56</v>
      </c>
      <c r="E181" s="29">
        <f>E182</f>
        <v>705</v>
      </c>
      <c r="F181" s="29"/>
      <c r="G181" s="29">
        <f>G182</f>
        <v>705</v>
      </c>
      <c r="H181" s="29"/>
    </row>
    <row r="182" spans="1:8" s="24" customFormat="1" ht="25.5">
      <c r="A182" s="8" t="s">
        <v>108</v>
      </c>
      <c r="B182" s="2" t="s">
        <v>114</v>
      </c>
      <c r="C182" s="2" t="s">
        <v>268</v>
      </c>
      <c r="D182" s="2" t="s">
        <v>56</v>
      </c>
      <c r="E182" s="29">
        <f>E183</f>
        <v>705</v>
      </c>
      <c r="F182" s="29"/>
      <c r="G182" s="29">
        <f>G183</f>
        <v>705</v>
      </c>
      <c r="H182" s="29"/>
    </row>
    <row r="183" spans="1:8" s="24" customFormat="1" ht="19.5" customHeight="1">
      <c r="A183" s="36" t="s">
        <v>179</v>
      </c>
      <c r="B183" s="2" t="s">
        <v>114</v>
      </c>
      <c r="C183" s="2" t="s">
        <v>268</v>
      </c>
      <c r="D183" s="2" t="s">
        <v>178</v>
      </c>
      <c r="E183" s="29">
        <f>E184</f>
        <v>705</v>
      </c>
      <c r="F183" s="29"/>
      <c r="G183" s="29">
        <f>G184</f>
        <v>705</v>
      </c>
      <c r="H183" s="29"/>
    </row>
    <row r="184" spans="1:8" s="24" customFormat="1" ht="28.5" customHeight="1">
      <c r="A184" s="36" t="s">
        <v>181</v>
      </c>
      <c r="B184" s="2" t="s">
        <v>114</v>
      </c>
      <c r="C184" s="2" t="s">
        <v>268</v>
      </c>
      <c r="D184" s="2" t="s">
        <v>180</v>
      </c>
      <c r="E184" s="29">
        <v>705</v>
      </c>
      <c r="F184" s="29"/>
      <c r="G184" s="29">
        <v>705</v>
      </c>
      <c r="H184" s="29"/>
    </row>
    <row r="185" spans="1:10" s="68" customFormat="1" ht="32.25" customHeight="1">
      <c r="A185" s="50" t="s">
        <v>80</v>
      </c>
      <c r="B185" s="59" t="s">
        <v>81</v>
      </c>
      <c r="C185" s="59" t="s">
        <v>77</v>
      </c>
      <c r="D185" s="59" t="s">
        <v>56</v>
      </c>
      <c r="E185" s="55">
        <f>E186+E202</f>
        <v>24065</v>
      </c>
      <c r="F185" s="55">
        <f>F186+F202</f>
        <v>2000</v>
      </c>
      <c r="G185" s="55">
        <f>G186+G202</f>
        <v>25821.4</v>
      </c>
      <c r="H185" s="55">
        <f>H186+H202</f>
        <v>2000</v>
      </c>
      <c r="J185" s="88"/>
    </row>
    <row r="186" spans="1:8" s="24" customFormat="1" ht="38.25">
      <c r="A186" s="16" t="s">
        <v>22</v>
      </c>
      <c r="B186" s="2" t="s">
        <v>82</v>
      </c>
      <c r="C186" s="2" t="s">
        <v>77</v>
      </c>
      <c r="D186" s="1" t="s">
        <v>56</v>
      </c>
      <c r="E186" s="28">
        <f>E187+E199</f>
        <v>22065</v>
      </c>
      <c r="F186" s="28"/>
      <c r="G186" s="28">
        <f>G187+G199</f>
        <v>23821.4</v>
      </c>
      <c r="H186" s="28"/>
    </row>
    <row r="187" spans="1:10" s="24" customFormat="1" ht="40.5" customHeight="1">
      <c r="A187" s="35" t="s">
        <v>308</v>
      </c>
      <c r="B187" s="2" t="s">
        <v>82</v>
      </c>
      <c r="C187" s="86" t="s">
        <v>260</v>
      </c>
      <c r="D187" s="6" t="s">
        <v>56</v>
      </c>
      <c r="E187" s="27">
        <f>E189+E191+E196</f>
        <v>21565</v>
      </c>
      <c r="F187" s="2"/>
      <c r="G187" s="27">
        <f>G189+G191+G196</f>
        <v>23321.4</v>
      </c>
      <c r="H187" s="2"/>
      <c r="J187" s="94"/>
    </row>
    <row r="188" spans="1:8" s="24" customFormat="1" ht="40.5" customHeight="1">
      <c r="A188" s="35" t="s">
        <v>309</v>
      </c>
      <c r="B188" s="2" t="s">
        <v>82</v>
      </c>
      <c r="C188" s="86" t="s">
        <v>261</v>
      </c>
      <c r="D188" s="6" t="s">
        <v>56</v>
      </c>
      <c r="E188" s="27">
        <f>E189</f>
        <v>4355</v>
      </c>
      <c r="F188" s="2"/>
      <c r="G188" s="27">
        <f>G189</f>
        <v>6111.4</v>
      </c>
      <c r="H188" s="2"/>
    </row>
    <row r="189" spans="1:8" s="24" customFormat="1" ht="19.5" customHeight="1">
      <c r="A189" s="36" t="s">
        <v>179</v>
      </c>
      <c r="B189" s="2" t="s">
        <v>82</v>
      </c>
      <c r="C189" s="86" t="s">
        <v>261</v>
      </c>
      <c r="D189" s="6" t="s">
        <v>178</v>
      </c>
      <c r="E189" s="27">
        <f>E190</f>
        <v>4355</v>
      </c>
      <c r="F189" s="2"/>
      <c r="G189" s="27">
        <f>G190</f>
        <v>6111.4</v>
      </c>
      <c r="H189" s="2"/>
    </row>
    <row r="190" spans="1:8" s="24" customFormat="1" ht="29.25" customHeight="1">
      <c r="A190" s="36" t="s">
        <v>181</v>
      </c>
      <c r="B190" s="2" t="s">
        <v>82</v>
      </c>
      <c r="C190" s="86" t="s">
        <v>261</v>
      </c>
      <c r="D190" s="6" t="s">
        <v>180</v>
      </c>
      <c r="E190" s="27">
        <f>6111.4-1756.4</f>
        <v>4355</v>
      </c>
      <c r="F190" s="2"/>
      <c r="G190" s="27">
        <v>6111.4</v>
      </c>
      <c r="H190" s="2"/>
    </row>
    <row r="191" spans="1:8" s="24" customFormat="1" ht="30.75" customHeight="1">
      <c r="A191" s="35" t="s">
        <v>310</v>
      </c>
      <c r="B191" s="2" t="s">
        <v>82</v>
      </c>
      <c r="C191" s="86" t="s">
        <v>262</v>
      </c>
      <c r="D191" s="6" t="s">
        <v>56</v>
      </c>
      <c r="E191" s="27">
        <f>E192+E194</f>
        <v>16380</v>
      </c>
      <c r="F191" s="2"/>
      <c r="G191" s="27">
        <f>G192+G194</f>
        <v>16380</v>
      </c>
      <c r="H191" s="2"/>
    </row>
    <row r="192" spans="1:8" s="24" customFormat="1" ht="68.25" customHeight="1">
      <c r="A192" s="21" t="s">
        <v>185</v>
      </c>
      <c r="B192" s="2" t="s">
        <v>82</v>
      </c>
      <c r="C192" s="86" t="s">
        <v>262</v>
      </c>
      <c r="D192" s="6" t="s">
        <v>184</v>
      </c>
      <c r="E192" s="27">
        <f>E193</f>
        <v>14066</v>
      </c>
      <c r="F192" s="2"/>
      <c r="G192" s="27">
        <f>G193</f>
        <v>14066</v>
      </c>
      <c r="H192" s="2"/>
    </row>
    <row r="193" spans="1:8" s="24" customFormat="1" ht="24" customHeight="1">
      <c r="A193" s="21" t="s">
        <v>187</v>
      </c>
      <c r="B193" s="2" t="s">
        <v>82</v>
      </c>
      <c r="C193" s="86" t="s">
        <v>262</v>
      </c>
      <c r="D193" s="6" t="s">
        <v>186</v>
      </c>
      <c r="E193" s="27">
        <v>14066</v>
      </c>
      <c r="F193" s="2"/>
      <c r="G193" s="27">
        <v>14066</v>
      </c>
      <c r="H193" s="2"/>
    </row>
    <row r="194" spans="1:8" s="24" customFormat="1" ht="20.25" customHeight="1">
      <c r="A194" s="36" t="s">
        <v>179</v>
      </c>
      <c r="B194" s="2" t="s">
        <v>82</v>
      </c>
      <c r="C194" s="86" t="s">
        <v>262</v>
      </c>
      <c r="D194" s="6" t="s">
        <v>178</v>
      </c>
      <c r="E194" s="27">
        <f>E195</f>
        <v>2314</v>
      </c>
      <c r="F194" s="2"/>
      <c r="G194" s="27">
        <f>G195</f>
        <v>2314</v>
      </c>
      <c r="H194" s="2"/>
    </row>
    <row r="195" spans="1:8" s="24" customFormat="1" ht="29.25" customHeight="1">
      <c r="A195" s="36" t="s">
        <v>181</v>
      </c>
      <c r="B195" s="2" t="s">
        <v>82</v>
      </c>
      <c r="C195" s="86" t="s">
        <v>262</v>
      </c>
      <c r="D195" s="6" t="s">
        <v>180</v>
      </c>
      <c r="E195" s="27">
        <v>2314</v>
      </c>
      <c r="F195" s="2"/>
      <c r="G195" s="27">
        <v>2314</v>
      </c>
      <c r="H195" s="2"/>
    </row>
    <row r="196" spans="1:8" s="24" customFormat="1" ht="29.25" customHeight="1">
      <c r="A196" s="35" t="s">
        <v>313</v>
      </c>
      <c r="B196" s="2" t="s">
        <v>82</v>
      </c>
      <c r="C196" s="86" t="s">
        <v>312</v>
      </c>
      <c r="D196" s="6" t="s">
        <v>56</v>
      </c>
      <c r="E196" s="27">
        <f>E197</f>
        <v>830</v>
      </c>
      <c r="F196" s="2"/>
      <c r="G196" s="27">
        <f>G197</f>
        <v>830</v>
      </c>
      <c r="H196" s="2"/>
    </row>
    <row r="197" spans="1:8" s="24" customFormat="1" ht="20.25" customHeight="1">
      <c r="A197" s="36" t="s">
        <v>179</v>
      </c>
      <c r="B197" s="2" t="s">
        <v>82</v>
      </c>
      <c r="C197" s="86" t="s">
        <v>312</v>
      </c>
      <c r="D197" s="6" t="s">
        <v>178</v>
      </c>
      <c r="E197" s="27">
        <f>E198</f>
        <v>830</v>
      </c>
      <c r="F197" s="2"/>
      <c r="G197" s="27">
        <f>G198</f>
        <v>830</v>
      </c>
      <c r="H197" s="2"/>
    </row>
    <row r="198" spans="1:8" s="24" customFormat="1" ht="29.25" customHeight="1">
      <c r="A198" s="36" t="s">
        <v>181</v>
      </c>
      <c r="B198" s="2" t="s">
        <v>82</v>
      </c>
      <c r="C198" s="86" t="s">
        <v>312</v>
      </c>
      <c r="D198" s="6" t="s">
        <v>180</v>
      </c>
      <c r="E198" s="27">
        <v>830</v>
      </c>
      <c r="F198" s="2"/>
      <c r="G198" s="27">
        <v>830</v>
      </c>
      <c r="H198" s="2"/>
    </row>
    <row r="199" spans="1:8" s="24" customFormat="1" ht="78" customHeight="1">
      <c r="A199" s="35" t="s">
        <v>331</v>
      </c>
      <c r="B199" s="2" t="s">
        <v>82</v>
      </c>
      <c r="C199" s="2" t="s">
        <v>234</v>
      </c>
      <c r="D199" s="2" t="s">
        <v>56</v>
      </c>
      <c r="E199" s="29">
        <f>E200</f>
        <v>500</v>
      </c>
      <c r="F199" s="2"/>
      <c r="G199" s="29">
        <f>G200</f>
        <v>500</v>
      </c>
      <c r="H199" s="2"/>
    </row>
    <row r="200" spans="1:8" s="24" customFormat="1" ht="21.75" customHeight="1">
      <c r="A200" s="115" t="s">
        <v>179</v>
      </c>
      <c r="B200" s="2" t="s">
        <v>82</v>
      </c>
      <c r="C200" s="2" t="s">
        <v>234</v>
      </c>
      <c r="D200" s="1" t="s">
        <v>178</v>
      </c>
      <c r="E200" s="29">
        <v>500</v>
      </c>
      <c r="F200" s="2"/>
      <c r="G200" s="29">
        <v>500</v>
      </c>
      <c r="H200" s="2"/>
    </row>
    <row r="201" spans="1:8" s="24" customFormat="1" ht="29.25" customHeight="1">
      <c r="A201" s="36" t="s">
        <v>181</v>
      </c>
      <c r="B201" s="2" t="s">
        <v>82</v>
      </c>
      <c r="C201" s="2" t="s">
        <v>234</v>
      </c>
      <c r="D201" s="6" t="s">
        <v>180</v>
      </c>
      <c r="E201" s="29">
        <v>500</v>
      </c>
      <c r="F201" s="2"/>
      <c r="G201" s="29">
        <v>500</v>
      </c>
      <c r="H201" s="2"/>
    </row>
    <row r="202" spans="1:8" s="24" customFormat="1" ht="31.5" customHeight="1">
      <c r="A202" s="32" t="s">
        <v>30</v>
      </c>
      <c r="B202" s="2" t="s">
        <v>31</v>
      </c>
      <c r="C202" s="2" t="s">
        <v>77</v>
      </c>
      <c r="D202" s="2" t="s">
        <v>56</v>
      </c>
      <c r="E202" s="27">
        <f aca="true" t="shared" si="3" ref="E202:H204">E203</f>
        <v>2000</v>
      </c>
      <c r="F202" s="27">
        <f t="shared" si="3"/>
        <v>2000</v>
      </c>
      <c r="G202" s="27">
        <f t="shared" si="3"/>
        <v>2000</v>
      </c>
      <c r="H202" s="27">
        <f t="shared" si="3"/>
        <v>2000</v>
      </c>
    </row>
    <row r="203" spans="1:8" s="24" customFormat="1" ht="53.25" customHeight="1">
      <c r="A203" s="8" t="s">
        <v>298</v>
      </c>
      <c r="B203" s="2" t="s">
        <v>31</v>
      </c>
      <c r="C203" s="84" t="s">
        <v>148</v>
      </c>
      <c r="D203" s="5" t="s">
        <v>56</v>
      </c>
      <c r="E203" s="27">
        <f t="shared" si="3"/>
        <v>2000</v>
      </c>
      <c r="F203" s="27">
        <f t="shared" si="3"/>
        <v>2000</v>
      </c>
      <c r="G203" s="27">
        <f t="shared" si="3"/>
        <v>2000</v>
      </c>
      <c r="H203" s="27">
        <f t="shared" si="3"/>
        <v>2000</v>
      </c>
    </row>
    <row r="204" spans="1:8" s="24" customFormat="1" ht="23.25" customHeight="1">
      <c r="A204" s="115" t="s">
        <v>179</v>
      </c>
      <c r="B204" s="2" t="s">
        <v>31</v>
      </c>
      <c r="C204" s="2" t="s">
        <v>148</v>
      </c>
      <c r="D204" s="2" t="s">
        <v>178</v>
      </c>
      <c r="E204" s="27">
        <f t="shared" si="3"/>
        <v>2000</v>
      </c>
      <c r="F204" s="27">
        <f t="shared" si="3"/>
        <v>2000</v>
      </c>
      <c r="G204" s="27">
        <f t="shared" si="3"/>
        <v>2000</v>
      </c>
      <c r="H204" s="27">
        <f t="shared" si="3"/>
        <v>2000</v>
      </c>
    </row>
    <row r="205" spans="1:8" s="24" customFormat="1" ht="29.25" customHeight="1">
      <c r="A205" s="36" t="s">
        <v>181</v>
      </c>
      <c r="B205" s="2" t="s">
        <v>31</v>
      </c>
      <c r="C205" s="5" t="s">
        <v>148</v>
      </c>
      <c r="D205" s="5" t="s">
        <v>180</v>
      </c>
      <c r="E205" s="27">
        <v>2000</v>
      </c>
      <c r="F205" s="27">
        <v>2000</v>
      </c>
      <c r="G205" s="27">
        <v>2000</v>
      </c>
      <c r="H205" s="27">
        <v>2000</v>
      </c>
    </row>
    <row r="206" spans="1:8" s="68" customFormat="1" ht="18" customHeight="1">
      <c r="A206" s="69" t="s">
        <v>83</v>
      </c>
      <c r="B206" s="59" t="s">
        <v>84</v>
      </c>
      <c r="C206" s="59" t="s">
        <v>77</v>
      </c>
      <c r="D206" s="59" t="s">
        <v>56</v>
      </c>
      <c r="E206" s="55">
        <f>E211+E222+E218+E207</f>
        <v>83193.9</v>
      </c>
      <c r="F206" s="55">
        <f>F211+F222</f>
        <v>0</v>
      </c>
      <c r="G206" s="55">
        <f>G211+G222+G218+G207</f>
        <v>85489.9</v>
      </c>
      <c r="H206" s="55">
        <f>H211+H222</f>
        <v>0</v>
      </c>
    </row>
    <row r="207" spans="1:8" s="68" customFormat="1" ht="18" customHeight="1">
      <c r="A207" s="14" t="s">
        <v>362</v>
      </c>
      <c r="B207" s="5" t="s">
        <v>363</v>
      </c>
      <c r="C207" s="5" t="s">
        <v>77</v>
      </c>
      <c r="D207" s="5" t="s">
        <v>56</v>
      </c>
      <c r="E207" s="27">
        <f>E208</f>
        <v>21.7</v>
      </c>
      <c r="F207" s="55"/>
      <c r="G207" s="27">
        <f>G208</f>
        <v>21.7</v>
      </c>
      <c r="H207" s="55"/>
    </row>
    <row r="208" spans="1:8" s="68" customFormat="1" ht="18" customHeight="1">
      <c r="A208" s="73" t="s">
        <v>209</v>
      </c>
      <c r="B208" s="5" t="s">
        <v>363</v>
      </c>
      <c r="C208" s="5" t="s">
        <v>238</v>
      </c>
      <c r="D208" s="5" t="s">
        <v>56</v>
      </c>
      <c r="E208" s="27">
        <f>E209</f>
        <v>21.7</v>
      </c>
      <c r="F208" s="55"/>
      <c r="G208" s="27">
        <f>G209</f>
        <v>21.7</v>
      </c>
      <c r="H208" s="55"/>
    </row>
    <row r="209" spans="1:8" s="68" customFormat="1" ht="18" customHeight="1">
      <c r="A209" s="36" t="s">
        <v>179</v>
      </c>
      <c r="B209" s="5" t="s">
        <v>363</v>
      </c>
      <c r="C209" s="5" t="s">
        <v>238</v>
      </c>
      <c r="D209" s="5" t="s">
        <v>178</v>
      </c>
      <c r="E209" s="27">
        <f>E210</f>
        <v>21.7</v>
      </c>
      <c r="F209" s="55"/>
      <c r="G209" s="27">
        <f>G210</f>
        <v>21.7</v>
      </c>
      <c r="H209" s="55"/>
    </row>
    <row r="210" spans="1:8" s="68" customFormat="1" ht="27.75" customHeight="1">
      <c r="A210" s="36" t="s">
        <v>181</v>
      </c>
      <c r="B210" s="5" t="s">
        <v>363</v>
      </c>
      <c r="C210" s="5" t="s">
        <v>238</v>
      </c>
      <c r="D210" s="5" t="s">
        <v>180</v>
      </c>
      <c r="E210" s="27">
        <v>21.7</v>
      </c>
      <c r="F210" s="55"/>
      <c r="G210" s="27">
        <v>21.7</v>
      </c>
      <c r="H210" s="55"/>
    </row>
    <row r="211" spans="1:8" s="24" customFormat="1" ht="17.25" customHeight="1">
      <c r="A211" s="14" t="s">
        <v>109</v>
      </c>
      <c r="B211" s="5" t="s">
        <v>110</v>
      </c>
      <c r="C211" s="5" t="s">
        <v>77</v>
      </c>
      <c r="D211" s="5" t="s">
        <v>56</v>
      </c>
      <c r="E211" s="27">
        <f>E213</f>
        <v>17408.9</v>
      </c>
      <c r="F211" s="27">
        <f>F213</f>
        <v>0</v>
      </c>
      <c r="G211" s="27">
        <f>G213</f>
        <v>18583.9</v>
      </c>
      <c r="H211" s="27">
        <f>H213</f>
        <v>0</v>
      </c>
    </row>
    <row r="212" spans="1:8" s="24" customFormat="1" ht="53.25" customHeight="1">
      <c r="A212" s="73" t="s">
        <v>338</v>
      </c>
      <c r="B212" s="5" t="s">
        <v>110</v>
      </c>
      <c r="C212" s="5" t="s">
        <v>358</v>
      </c>
      <c r="D212" s="5" t="s">
        <v>56</v>
      </c>
      <c r="E212" s="27">
        <f>E213</f>
        <v>17408.9</v>
      </c>
      <c r="F212" s="27"/>
      <c r="G212" s="27">
        <f>G213</f>
        <v>18583.9</v>
      </c>
      <c r="H212" s="27"/>
    </row>
    <row r="213" spans="1:8" s="24" customFormat="1" ht="51.75" customHeight="1">
      <c r="A213" s="13" t="s">
        <v>131</v>
      </c>
      <c r="B213" s="5" t="s">
        <v>110</v>
      </c>
      <c r="C213" s="5" t="s">
        <v>358</v>
      </c>
      <c r="D213" s="5" t="s">
        <v>56</v>
      </c>
      <c r="E213" s="27">
        <f>E214+E216</f>
        <v>17408.9</v>
      </c>
      <c r="F213" s="27"/>
      <c r="G213" s="27">
        <f>G214+G216</f>
        <v>18583.9</v>
      </c>
      <c r="H213" s="27"/>
    </row>
    <row r="214" spans="1:8" s="24" customFormat="1" ht="18.75" customHeight="1">
      <c r="A214" s="115" t="s">
        <v>179</v>
      </c>
      <c r="B214" s="2" t="s">
        <v>110</v>
      </c>
      <c r="C214" s="2" t="s">
        <v>358</v>
      </c>
      <c r="D214" s="2" t="s">
        <v>178</v>
      </c>
      <c r="E214" s="27">
        <f>E215</f>
        <v>1625</v>
      </c>
      <c r="F214" s="27"/>
      <c r="G214" s="27">
        <f>G215</f>
        <v>2800</v>
      </c>
      <c r="H214" s="27"/>
    </row>
    <row r="215" spans="1:8" s="24" customFormat="1" ht="26.25" customHeight="1">
      <c r="A215" s="36" t="s">
        <v>181</v>
      </c>
      <c r="B215" s="5" t="s">
        <v>110</v>
      </c>
      <c r="C215" s="5" t="s">
        <v>358</v>
      </c>
      <c r="D215" s="5" t="s">
        <v>180</v>
      </c>
      <c r="E215" s="27">
        <f>23625-22000</f>
        <v>1625</v>
      </c>
      <c r="F215" s="27"/>
      <c r="G215" s="27">
        <f>24800-22000</f>
        <v>2800</v>
      </c>
      <c r="H215" s="27"/>
    </row>
    <row r="216" spans="1:8" s="24" customFormat="1" ht="19.5" customHeight="1">
      <c r="A216" s="36" t="s">
        <v>183</v>
      </c>
      <c r="B216" s="5" t="s">
        <v>110</v>
      </c>
      <c r="C216" s="5" t="s">
        <v>358</v>
      </c>
      <c r="D216" s="5" t="s">
        <v>182</v>
      </c>
      <c r="E216" s="27">
        <f>E217</f>
        <v>15783.9</v>
      </c>
      <c r="F216" s="27"/>
      <c r="G216" s="27">
        <v>15783.9</v>
      </c>
      <c r="H216" s="27"/>
    </row>
    <row r="217" spans="1:8" s="24" customFormat="1" ht="20.25" customHeight="1">
      <c r="A217" s="36" t="s">
        <v>198</v>
      </c>
      <c r="B217" s="5" t="s">
        <v>110</v>
      </c>
      <c r="C217" s="5" t="s">
        <v>358</v>
      </c>
      <c r="D217" s="5" t="s">
        <v>197</v>
      </c>
      <c r="E217" s="27">
        <v>15783.9</v>
      </c>
      <c r="F217" s="27"/>
      <c r="G217" s="27">
        <v>15783.9</v>
      </c>
      <c r="H217" s="27"/>
    </row>
    <row r="218" spans="1:8" s="24" customFormat="1" ht="18.75" customHeight="1">
      <c r="A218" s="36" t="s">
        <v>361</v>
      </c>
      <c r="B218" s="5" t="s">
        <v>360</v>
      </c>
      <c r="C218" s="5" t="s">
        <v>358</v>
      </c>
      <c r="D218" s="5" t="s">
        <v>56</v>
      </c>
      <c r="E218" s="27">
        <f>E219</f>
        <v>41681</v>
      </c>
      <c r="F218" s="27"/>
      <c r="G218" s="27">
        <f>G219</f>
        <v>41802</v>
      </c>
      <c r="H218" s="27"/>
    </row>
    <row r="219" spans="1:8" s="24" customFormat="1" ht="53.25" customHeight="1">
      <c r="A219" s="73" t="s">
        <v>338</v>
      </c>
      <c r="B219" s="5" t="s">
        <v>360</v>
      </c>
      <c r="C219" s="5" t="s">
        <v>358</v>
      </c>
      <c r="D219" s="5" t="s">
        <v>56</v>
      </c>
      <c r="E219" s="27">
        <f>E220</f>
        <v>41681</v>
      </c>
      <c r="F219" s="27"/>
      <c r="G219" s="27">
        <f>G220</f>
        <v>41802</v>
      </c>
      <c r="H219" s="27"/>
    </row>
    <row r="220" spans="1:8" s="24" customFormat="1" ht="19.5" customHeight="1">
      <c r="A220" s="36" t="s">
        <v>179</v>
      </c>
      <c r="B220" s="5" t="s">
        <v>360</v>
      </c>
      <c r="C220" s="5" t="s">
        <v>358</v>
      </c>
      <c r="D220" s="5" t="s">
        <v>178</v>
      </c>
      <c r="E220" s="27">
        <f>E221</f>
        <v>41681</v>
      </c>
      <c r="F220" s="27"/>
      <c r="G220" s="27">
        <f>G221</f>
        <v>41802</v>
      </c>
      <c r="H220" s="27"/>
    </row>
    <row r="221" spans="1:8" s="24" customFormat="1" ht="27.75" customHeight="1">
      <c r="A221" s="36" t="s">
        <v>181</v>
      </c>
      <c r="B221" s="5" t="s">
        <v>360</v>
      </c>
      <c r="C221" s="5" t="s">
        <v>358</v>
      </c>
      <c r="D221" s="5" t="s">
        <v>180</v>
      </c>
      <c r="E221" s="27">
        <v>41681</v>
      </c>
      <c r="F221" s="27"/>
      <c r="G221" s="27">
        <v>41802</v>
      </c>
      <c r="H221" s="27"/>
    </row>
    <row r="222" spans="1:8" s="24" customFormat="1" ht="18" customHeight="1">
      <c r="A222" s="14" t="s">
        <v>102</v>
      </c>
      <c r="B222" s="5" t="s">
        <v>115</v>
      </c>
      <c r="C222" s="5" t="s">
        <v>77</v>
      </c>
      <c r="D222" s="5" t="s">
        <v>56</v>
      </c>
      <c r="E222" s="27">
        <f>E223+E227+E234+E238+E246</f>
        <v>24082.3</v>
      </c>
      <c r="F222" s="27"/>
      <c r="G222" s="27">
        <f>G223+G227+G234+G238+G246</f>
        <v>25082.3</v>
      </c>
      <c r="H222" s="27"/>
    </row>
    <row r="223" spans="1:8" s="24" customFormat="1" ht="54" customHeight="1">
      <c r="A223" s="73" t="s">
        <v>338</v>
      </c>
      <c r="B223" s="5" t="s">
        <v>115</v>
      </c>
      <c r="C223" s="5" t="s">
        <v>358</v>
      </c>
      <c r="D223" s="5" t="s">
        <v>56</v>
      </c>
      <c r="E223" s="27">
        <f>E224</f>
        <v>923.8</v>
      </c>
      <c r="F223" s="27"/>
      <c r="G223" s="27">
        <f>G224</f>
        <v>923.8</v>
      </c>
      <c r="H223" s="27"/>
    </row>
    <row r="224" spans="1:8" s="24" customFormat="1" ht="29.25" customHeight="1">
      <c r="A224" s="36" t="s">
        <v>359</v>
      </c>
      <c r="B224" s="5" t="s">
        <v>115</v>
      </c>
      <c r="C224" s="5" t="s">
        <v>358</v>
      </c>
      <c r="D224" s="5" t="s">
        <v>56</v>
      </c>
      <c r="E224" s="27">
        <f>E225</f>
        <v>923.8</v>
      </c>
      <c r="F224" s="27"/>
      <c r="G224" s="27">
        <f>G225</f>
        <v>923.8</v>
      </c>
      <c r="H224" s="27"/>
    </row>
    <row r="225" spans="1:8" s="24" customFormat="1" ht="22.5" customHeight="1">
      <c r="A225" s="36" t="s">
        <v>179</v>
      </c>
      <c r="B225" s="5" t="s">
        <v>115</v>
      </c>
      <c r="C225" s="5" t="s">
        <v>358</v>
      </c>
      <c r="D225" s="5" t="s">
        <v>178</v>
      </c>
      <c r="E225" s="27">
        <f>E226</f>
        <v>923.8</v>
      </c>
      <c r="F225" s="27"/>
      <c r="G225" s="27">
        <f>G226</f>
        <v>923.8</v>
      </c>
      <c r="H225" s="27"/>
    </row>
    <row r="226" spans="1:8" s="24" customFormat="1" ht="27" customHeight="1">
      <c r="A226" s="36" t="s">
        <v>181</v>
      </c>
      <c r="B226" s="5" t="s">
        <v>115</v>
      </c>
      <c r="C226" s="5" t="s">
        <v>358</v>
      </c>
      <c r="D226" s="5" t="s">
        <v>180</v>
      </c>
      <c r="E226" s="27">
        <v>923.8</v>
      </c>
      <c r="F226" s="27"/>
      <c r="G226" s="27">
        <v>923.8</v>
      </c>
      <c r="H226" s="27"/>
    </row>
    <row r="227" spans="1:8" s="24" customFormat="1" ht="42" customHeight="1">
      <c r="A227" s="73" t="s">
        <v>340</v>
      </c>
      <c r="B227" s="5" t="s">
        <v>115</v>
      </c>
      <c r="C227" s="5" t="s">
        <v>237</v>
      </c>
      <c r="D227" s="5" t="s">
        <v>56</v>
      </c>
      <c r="E227" s="27">
        <f>E228+E231</f>
        <v>3511.6</v>
      </c>
      <c r="F227" s="27"/>
      <c r="G227" s="27">
        <f>G228+G231</f>
        <v>3511.6</v>
      </c>
      <c r="H227" s="27"/>
    </row>
    <row r="228" spans="1:8" s="24" customFormat="1" ht="30" customHeight="1">
      <c r="A228" s="73" t="s">
        <v>403</v>
      </c>
      <c r="B228" s="5" t="s">
        <v>115</v>
      </c>
      <c r="C228" s="5" t="s">
        <v>237</v>
      </c>
      <c r="D228" s="5" t="s">
        <v>56</v>
      </c>
      <c r="E228" s="27">
        <f>E229</f>
        <v>2900</v>
      </c>
      <c r="F228" s="27"/>
      <c r="G228" s="27">
        <f>G229</f>
        <v>2900</v>
      </c>
      <c r="H228" s="27"/>
    </row>
    <row r="229" spans="1:8" s="24" customFormat="1" ht="21" customHeight="1">
      <c r="A229" s="36" t="s">
        <v>179</v>
      </c>
      <c r="B229" s="5" t="s">
        <v>115</v>
      </c>
      <c r="C229" s="5" t="s">
        <v>237</v>
      </c>
      <c r="D229" s="5" t="s">
        <v>178</v>
      </c>
      <c r="E229" s="27">
        <f>E230</f>
        <v>2900</v>
      </c>
      <c r="F229" s="27"/>
      <c r="G229" s="27">
        <f>G230</f>
        <v>2900</v>
      </c>
      <c r="H229" s="27"/>
    </row>
    <row r="230" spans="1:8" s="24" customFormat="1" ht="26.25" customHeight="1">
      <c r="A230" s="36" t="s">
        <v>181</v>
      </c>
      <c r="B230" s="5" t="s">
        <v>115</v>
      </c>
      <c r="C230" s="5" t="s">
        <v>237</v>
      </c>
      <c r="D230" s="5" t="s">
        <v>180</v>
      </c>
      <c r="E230" s="27">
        <v>2900</v>
      </c>
      <c r="F230" s="27"/>
      <c r="G230" s="27">
        <v>2900</v>
      </c>
      <c r="H230" s="27"/>
    </row>
    <row r="231" spans="1:8" s="24" customFormat="1" ht="24" customHeight="1">
      <c r="A231" s="36" t="s">
        <v>404</v>
      </c>
      <c r="B231" s="5" t="s">
        <v>115</v>
      </c>
      <c r="C231" s="5" t="s">
        <v>237</v>
      </c>
      <c r="D231" s="5" t="s">
        <v>56</v>
      </c>
      <c r="E231" s="27">
        <f>E232</f>
        <v>611.6</v>
      </c>
      <c r="F231" s="27"/>
      <c r="G231" s="27">
        <f>G232</f>
        <v>611.6</v>
      </c>
      <c r="H231" s="27"/>
    </row>
    <row r="232" spans="1:8" s="24" customFormat="1" ht="21" customHeight="1">
      <c r="A232" s="36" t="s">
        <v>179</v>
      </c>
      <c r="B232" s="5" t="s">
        <v>115</v>
      </c>
      <c r="C232" s="5" t="s">
        <v>237</v>
      </c>
      <c r="D232" s="5" t="s">
        <v>178</v>
      </c>
      <c r="E232" s="27">
        <f>E233</f>
        <v>611.6</v>
      </c>
      <c r="F232" s="27"/>
      <c r="G232" s="27">
        <f>G233</f>
        <v>611.6</v>
      </c>
      <c r="H232" s="27"/>
    </row>
    <row r="233" spans="1:8" s="24" customFormat="1" ht="28.5" customHeight="1">
      <c r="A233" s="36" t="s">
        <v>181</v>
      </c>
      <c r="B233" s="5" t="s">
        <v>115</v>
      </c>
      <c r="C233" s="5" t="s">
        <v>237</v>
      </c>
      <c r="D233" s="5" t="s">
        <v>180</v>
      </c>
      <c r="E233" s="27">
        <v>611.6</v>
      </c>
      <c r="F233" s="27"/>
      <c r="G233" s="27">
        <v>611.6</v>
      </c>
      <c r="H233" s="27"/>
    </row>
    <row r="234" spans="1:8" s="24" customFormat="1" ht="30" customHeight="1">
      <c r="A234" s="13" t="s">
        <v>284</v>
      </c>
      <c r="B234" s="39" t="s">
        <v>115</v>
      </c>
      <c r="C234" s="2" t="s">
        <v>229</v>
      </c>
      <c r="D234" s="39" t="s">
        <v>56</v>
      </c>
      <c r="E234" s="78">
        <f>E235</f>
        <v>9516</v>
      </c>
      <c r="F234" s="27"/>
      <c r="G234" s="78">
        <f>G235</f>
        <v>9516</v>
      </c>
      <c r="H234" s="27"/>
    </row>
    <row r="235" spans="1:8" s="24" customFormat="1" ht="19.5" customHeight="1">
      <c r="A235" s="37" t="s">
        <v>49</v>
      </c>
      <c r="B235" s="39" t="s">
        <v>115</v>
      </c>
      <c r="C235" s="2" t="s">
        <v>229</v>
      </c>
      <c r="D235" s="39" t="s">
        <v>56</v>
      </c>
      <c r="E235" s="78">
        <f>E236</f>
        <v>9516</v>
      </c>
      <c r="F235" s="27"/>
      <c r="G235" s="78">
        <f>G236</f>
        <v>9516</v>
      </c>
      <c r="H235" s="27"/>
    </row>
    <row r="236" spans="1:8" s="24" customFormat="1" ht="27" customHeight="1">
      <c r="A236" s="37" t="s">
        <v>193</v>
      </c>
      <c r="B236" s="39" t="s">
        <v>115</v>
      </c>
      <c r="C236" s="2" t="s">
        <v>229</v>
      </c>
      <c r="D236" s="39" t="s">
        <v>192</v>
      </c>
      <c r="E236" s="78">
        <f>E237</f>
        <v>9516</v>
      </c>
      <c r="F236" s="27"/>
      <c r="G236" s="78">
        <f>G237</f>
        <v>9516</v>
      </c>
      <c r="H236" s="27"/>
    </row>
    <row r="237" spans="1:8" s="24" customFormat="1" ht="21" customHeight="1">
      <c r="A237" s="116" t="s">
        <v>191</v>
      </c>
      <c r="B237" s="34" t="s">
        <v>115</v>
      </c>
      <c r="C237" s="2" t="s">
        <v>229</v>
      </c>
      <c r="D237" s="34" t="s">
        <v>190</v>
      </c>
      <c r="E237" s="78">
        <v>9516</v>
      </c>
      <c r="F237" s="27"/>
      <c r="G237" s="78">
        <v>9516</v>
      </c>
      <c r="H237" s="27"/>
    </row>
    <row r="238" spans="1:8" s="24" customFormat="1" ht="54" customHeight="1">
      <c r="A238" s="73" t="s">
        <v>332</v>
      </c>
      <c r="B238" s="5" t="s">
        <v>115</v>
      </c>
      <c r="C238" s="39" t="s">
        <v>283</v>
      </c>
      <c r="D238" s="5" t="s">
        <v>56</v>
      </c>
      <c r="E238" s="29">
        <f>E239+E244</f>
        <v>8130.9</v>
      </c>
      <c r="F238" s="29"/>
      <c r="G238" s="29">
        <f>G239+G244</f>
        <v>8130.9</v>
      </c>
      <c r="H238" s="29"/>
    </row>
    <row r="239" spans="1:8" s="24" customFormat="1" ht="30" customHeight="1">
      <c r="A239" s="13" t="s">
        <v>284</v>
      </c>
      <c r="B239" s="5" t="s">
        <v>115</v>
      </c>
      <c r="C239" s="39" t="s">
        <v>269</v>
      </c>
      <c r="D239" s="5" t="s">
        <v>56</v>
      </c>
      <c r="E239" s="29">
        <f>E240+E242</f>
        <v>3781</v>
      </c>
      <c r="F239" s="29"/>
      <c r="G239" s="29">
        <f>G240+G242</f>
        <v>3781</v>
      </c>
      <c r="H239" s="29"/>
    </row>
    <row r="240" spans="1:8" s="24" customFormat="1" ht="67.5" customHeight="1">
      <c r="A240" s="20" t="s">
        <v>185</v>
      </c>
      <c r="B240" s="2" t="s">
        <v>115</v>
      </c>
      <c r="C240" s="34" t="s">
        <v>269</v>
      </c>
      <c r="D240" s="2" t="s">
        <v>184</v>
      </c>
      <c r="E240" s="29">
        <f>E241</f>
        <v>2750.5</v>
      </c>
      <c r="F240" s="29"/>
      <c r="G240" s="29">
        <f>G241</f>
        <v>2750.5</v>
      </c>
      <c r="H240" s="29"/>
    </row>
    <row r="241" spans="1:8" s="24" customFormat="1" ht="21" customHeight="1">
      <c r="A241" s="21" t="s">
        <v>187</v>
      </c>
      <c r="B241" s="5" t="s">
        <v>115</v>
      </c>
      <c r="C241" s="39" t="s">
        <v>269</v>
      </c>
      <c r="D241" s="5" t="s">
        <v>186</v>
      </c>
      <c r="E241" s="29">
        <v>2750.5</v>
      </c>
      <c r="F241" s="29"/>
      <c r="G241" s="29">
        <v>2750.5</v>
      </c>
      <c r="H241" s="29"/>
    </row>
    <row r="242" spans="1:8" s="24" customFormat="1" ht="18.75" customHeight="1">
      <c r="A242" s="36" t="s">
        <v>179</v>
      </c>
      <c r="B242" s="5" t="s">
        <v>115</v>
      </c>
      <c r="C242" s="39" t="s">
        <v>269</v>
      </c>
      <c r="D242" s="5" t="s">
        <v>178</v>
      </c>
      <c r="E242" s="29">
        <f>E243</f>
        <v>1030.5</v>
      </c>
      <c r="F242" s="29"/>
      <c r="G242" s="29">
        <f>G243</f>
        <v>1030.5</v>
      </c>
      <c r="H242" s="29"/>
    </row>
    <row r="243" spans="1:8" s="24" customFormat="1" ht="28.5" customHeight="1">
      <c r="A243" s="36" t="s">
        <v>181</v>
      </c>
      <c r="B243" s="5" t="s">
        <v>115</v>
      </c>
      <c r="C243" s="39" t="s">
        <v>269</v>
      </c>
      <c r="D243" s="5" t="s">
        <v>180</v>
      </c>
      <c r="E243" s="29">
        <v>1030.5</v>
      </c>
      <c r="F243" s="29"/>
      <c r="G243" s="29">
        <v>1030.5</v>
      </c>
      <c r="H243" s="29"/>
    </row>
    <row r="244" spans="1:8" s="24" customFormat="1" ht="16.5" customHeight="1">
      <c r="A244" s="36" t="s">
        <v>183</v>
      </c>
      <c r="B244" s="5" t="s">
        <v>115</v>
      </c>
      <c r="C244" s="39" t="s">
        <v>230</v>
      </c>
      <c r="D244" s="5" t="s">
        <v>182</v>
      </c>
      <c r="E244" s="29">
        <f>E245</f>
        <v>4349.9</v>
      </c>
      <c r="F244" s="29"/>
      <c r="G244" s="29">
        <f>G245</f>
        <v>4349.9</v>
      </c>
      <c r="H244" s="29"/>
    </row>
    <row r="245" spans="1:8" s="24" customFormat="1" ht="42.75" customHeight="1">
      <c r="A245" s="15" t="s">
        <v>3</v>
      </c>
      <c r="B245" s="5" t="s">
        <v>115</v>
      </c>
      <c r="C245" s="39" t="s">
        <v>230</v>
      </c>
      <c r="D245" s="5" t="s">
        <v>6</v>
      </c>
      <c r="E245" s="29">
        <f>4349.9</f>
        <v>4349.9</v>
      </c>
      <c r="F245" s="29"/>
      <c r="G245" s="29">
        <f>4349.9</f>
        <v>4349.9</v>
      </c>
      <c r="H245" s="29"/>
    </row>
    <row r="246" spans="1:8" s="24" customFormat="1" ht="67.5" customHeight="1">
      <c r="A246" s="73" t="s">
        <v>335</v>
      </c>
      <c r="B246" s="39" t="s">
        <v>115</v>
      </c>
      <c r="C246" s="39" t="s">
        <v>231</v>
      </c>
      <c r="D246" s="39" t="s">
        <v>56</v>
      </c>
      <c r="E246" s="41">
        <f>E247</f>
        <v>2000</v>
      </c>
      <c r="F246" s="41"/>
      <c r="G246" s="41">
        <f>G247</f>
        <v>3000</v>
      </c>
      <c r="H246" s="41"/>
    </row>
    <row r="247" spans="1:8" s="24" customFormat="1" ht="27.75" customHeight="1">
      <c r="A247" s="37" t="s">
        <v>193</v>
      </c>
      <c r="B247" s="39" t="s">
        <v>115</v>
      </c>
      <c r="C247" s="39" t="s">
        <v>231</v>
      </c>
      <c r="D247" s="39" t="s">
        <v>192</v>
      </c>
      <c r="E247" s="41">
        <f>E248</f>
        <v>2000</v>
      </c>
      <c r="F247" s="41"/>
      <c r="G247" s="41">
        <f>G248</f>
        <v>3000</v>
      </c>
      <c r="H247" s="41"/>
    </row>
    <row r="248" spans="1:8" s="24" customFormat="1" ht="19.5" customHeight="1">
      <c r="A248" s="15" t="s">
        <v>191</v>
      </c>
      <c r="B248" s="39" t="s">
        <v>115</v>
      </c>
      <c r="C248" s="39" t="s">
        <v>231</v>
      </c>
      <c r="D248" s="39" t="s">
        <v>190</v>
      </c>
      <c r="E248" s="41">
        <f>3000-1000</f>
        <v>2000</v>
      </c>
      <c r="F248" s="41"/>
      <c r="G248" s="41">
        <v>3000</v>
      </c>
      <c r="H248" s="41"/>
    </row>
    <row r="249" spans="1:10" s="68" customFormat="1" ht="20.25" customHeight="1">
      <c r="A249" s="50" t="s">
        <v>64</v>
      </c>
      <c r="B249" s="51" t="s">
        <v>58</v>
      </c>
      <c r="C249" s="51" t="s">
        <v>77</v>
      </c>
      <c r="D249" s="51" t="s">
        <v>56</v>
      </c>
      <c r="E249" s="55">
        <f>E261+E250+E257</f>
        <v>31190.3</v>
      </c>
      <c r="F249" s="55">
        <f>F261</f>
        <v>13329</v>
      </c>
      <c r="G249" s="55">
        <f>G261+G250+G257</f>
        <v>34190.3</v>
      </c>
      <c r="H249" s="55">
        <f>H261</f>
        <v>13329</v>
      </c>
      <c r="J249" s="88"/>
    </row>
    <row r="250" spans="1:8" s="68" customFormat="1" ht="20.25" customHeight="1">
      <c r="A250" s="14" t="s">
        <v>135</v>
      </c>
      <c r="B250" s="82" t="s">
        <v>136</v>
      </c>
      <c r="C250" s="82" t="s">
        <v>77</v>
      </c>
      <c r="D250" s="82" t="s">
        <v>56</v>
      </c>
      <c r="E250" s="29">
        <f>E254+E251</f>
        <v>4000</v>
      </c>
      <c r="F250" s="55"/>
      <c r="G250" s="29">
        <f>G254+G251</f>
        <v>7000</v>
      </c>
      <c r="H250" s="55"/>
    </row>
    <row r="251" spans="1:8" s="68" customFormat="1" ht="40.5" customHeight="1">
      <c r="A251" s="15" t="s">
        <v>339</v>
      </c>
      <c r="B251" s="82" t="s">
        <v>136</v>
      </c>
      <c r="C251" s="82" t="s">
        <v>232</v>
      </c>
      <c r="D251" s="82" t="s">
        <v>56</v>
      </c>
      <c r="E251" s="29">
        <f>E252</f>
        <v>3000</v>
      </c>
      <c r="F251" s="55"/>
      <c r="G251" s="29">
        <f>G252</f>
        <v>6000</v>
      </c>
      <c r="H251" s="55"/>
    </row>
    <row r="252" spans="1:8" s="68" customFormat="1" ht="20.25" customHeight="1">
      <c r="A252" s="115" t="s">
        <v>179</v>
      </c>
      <c r="B252" s="49" t="s">
        <v>136</v>
      </c>
      <c r="C252" s="49" t="s">
        <v>232</v>
      </c>
      <c r="D252" s="49" t="s">
        <v>178</v>
      </c>
      <c r="E252" s="29">
        <f>E253</f>
        <v>3000</v>
      </c>
      <c r="F252" s="55"/>
      <c r="G252" s="29">
        <f>G253</f>
        <v>6000</v>
      </c>
      <c r="H252" s="55"/>
    </row>
    <row r="253" spans="1:8" s="68" customFormat="1" ht="27.75" customHeight="1">
      <c r="A253" s="36" t="s">
        <v>181</v>
      </c>
      <c r="B253" s="82" t="s">
        <v>136</v>
      </c>
      <c r="C253" s="82" t="s">
        <v>232</v>
      </c>
      <c r="D253" s="82" t="s">
        <v>180</v>
      </c>
      <c r="E253" s="29">
        <f>11000-8000</f>
        <v>3000</v>
      </c>
      <c r="F253" s="55"/>
      <c r="G253" s="29">
        <f>14000-8000</f>
        <v>6000</v>
      </c>
      <c r="H253" s="55"/>
    </row>
    <row r="254" spans="1:8" s="68" customFormat="1" ht="53.25" customHeight="1">
      <c r="A254" s="15" t="s">
        <v>336</v>
      </c>
      <c r="B254" s="82" t="s">
        <v>136</v>
      </c>
      <c r="C254" s="86" t="s">
        <v>235</v>
      </c>
      <c r="D254" s="82" t="s">
        <v>56</v>
      </c>
      <c r="E254" s="29">
        <f>E255</f>
        <v>1000</v>
      </c>
      <c r="F254" s="55"/>
      <c r="G254" s="29">
        <f>G255</f>
        <v>1000</v>
      </c>
      <c r="H254" s="55"/>
    </row>
    <row r="255" spans="1:8" s="68" customFormat="1" ht="18.75" customHeight="1">
      <c r="A255" s="36" t="s">
        <v>179</v>
      </c>
      <c r="B255" s="82" t="s">
        <v>136</v>
      </c>
      <c r="C255" s="86" t="s">
        <v>235</v>
      </c>
      <c r="D255" s="82" t="s">
        <v>178</v>
      </c>
      <c r="E255" s="29">
        <f>E256</f>
        <v>1000</v>
      </c>
      <c r="F255" s="55"/>
      <c r="G255" s="29">
        <f>G256</f>
        <v>1000</v>
      </c>
      <c r="H255" s="55"/>
    </row>
    <row r="256" spans="1:8" s="68" customFormat="1" ht="27.75" customHeight="1">
      <c r="A256" s="36" t="s">
        <v>181</v>
      </c>
      <c r="B256" s="82" t="s">
        <v>136</v>
      </c>
      <c r="C256" s="86" t="s">
        <v>235</v>
      </c>
      <c r="D256" s="82" t="s">
        <v>180</v>
      </c>
      <c r="E256" s="29">
        <f>2500-1500</f>
        <v>1000</v>
      </c>
      <c r="F256" s="55"/>
      <c r="G256" s="29">
        <f>2500-1500</f>
        <v>1000</v>
      </c>
      <c r="H256" s="55"/>
    </row>
    <row r="257" spans="1:8" s="68" customFormat="1" ht="20.25" customHeight="1">
      <c r="A257" s="36" t="s">
        <v>365</v>
      </c>
      <c r="B257" s="82" t="s">
        <v>364</v>
      </c>
      <c r="C257" s="82" t="s">
        <v>77</v>
      </c>
      <c r="D257" s="82" t="s">
        <v>56</v>
      </c>
      <c r="E257" s="29">
        <f>E258</f>
        <v>13861.3</v>
      </c>
      <c r="F257" s="55"/>
      <c r="G257" s="29">
        <f>G258</f>
        <v>13861.3</v>
      </c>
      <c r="H257" s="55"/>
    </row>
    <row r="258" spans="1:8" s="68" customFormat="1" ht="53.25" customHeight="1">
      <c r="A258" s="15" t="s">
        <v>366</v>
      </c>
      <c r="B258" s="82" t="s">
        <v>364</v>
      </c>
      <c r="C258" s="86" t="s">
        <v>367</v>
      </c>
      <c r="D258" s="82" t="s">
        <v>56</v>
      </c>
      <c r="E258" s="29">
        <f>E259</f>
        <v>13861.3</v>
      </c>
      <c r="F258" s="55"/>
      <c r="G258" s="29">
        <f>G259</f>
        <v>13861.3</v>
      </c>
      <c r="H258" s="55"/>
    </row>
    <row r="259" spans="1:8" s="68" customFormat="1" ht="20.25" customHeight="1">
      <c r="A259" s="36" t="s">
        <v>179</v>
      </c>
      <c r="B259" s="82" t="s">
        <v>364</v>
      </c>
      <c r="C259" s="86" t="s">
        <v>367</v>
      </c>
      <c r="D259" s="82" t="s">
        <v>178</v>
      </c>
      <c r="E259" s="29">
        <f>E260</f>
        <v>13861.3</v>
      </c>
      <c r="F259" s="55"/>
      <c r="G259" s="29">
        <f>G260</f>
        <v>13861.3</v>
      </c>
      <c r="H259" s="55"/>
    </row>
    <row r="260" spans="1:8" s="68" customFormat="1" ht="27.75" customHeight="1">
      <c r="A260" s="36" t="s">
        <v>181</v>
      </c>
      <c r="B260" s="82" t="s">
        <v>364</v>
      </c>
      <c r="C260" s="86" t="s">
        <v>367</v>
      </c>
      <c r="D260" s="82" t="s">
        <v>180</v>
      </c>
      <c r="E260" s="29">
        <v>13861.3</v>
      </c>
      <c r="F260" s="55"/>
      <c r="G260" s="29">
        <v>13861.3</v>
      </c>
      <c r="H260" s="55"/>
    </row>
    <row r="261" spans="1:8" s="24" customFormat="1" ht="28.5" customHeight="1">
      <c r="A261" s="11" t="s">
        <v>87</v>
      </c>
      <c r="B261" s="5" t="s">
        <v>116</v>
      </c>
      <c r="C261" s="5" t="s">
        <v>77</v>
      </c>
      <c r="D261" s="5" t="s">
        <v>56</v>
      </c>
      <c r="E261" s="29">
        <f aca="true" t="shared" si="4" ref="E261:H262">E262</f>
        <v>13329</v>
      </c>
      <c r="F261" s="41">
        <f t="shared" si="4"/>
        <v>13329</v>
      </c>
      <c r="G261" s="41">
        <f t="shared" si="4"/>
        <v>13329</v>
      </c>
      <c r="H261" s="41">
        <f t="shared" si="4"/>
        <v>13329</v>
      </c>
    </row>
    <row r="262" spans="1:8" s="24" customFormat="1" ht="53.25" customHeight="1">
      <c r="A262" s="36" t="s">
        <v>299</v>
      </c>
      <c r="B262" s="5" t="s">
        <v>116</v>
      </c>
      <c r="C262" s="5" t="s">
        <v>149</v>
      </c>
      <c r="D262" s="5" t="s">
        <v>56</v>
      </c>
      <c r="E262" s="29">
        <f t="shared" si="4"/>
        <v>13329</v>
      </c>
      <c r="F262" s="41">
        <f t="shared" si="4"/>
        <v>13329</v>
      </c>
      <c r="G262" s="41">
        <f t="shared" si="4"/>
        <v>13329</v>
      </c>
      <c r="H262" s="41">
        <f t="shared" si="4"/>
        <v>13329</v>
      </c>
    </row>
    <row r="263" spans="1:8" s="24" customFormat="1" ht="42" customHeight="1">
      <c r="A263" s="36" t="s">
        <v>300</v>
      </c>
      <c r="B263" s="5" t="s">
        <v>116</v>
      </c>
      <c r="C263" s="84" t="s">
        <v>150</v>
      </c>
      <c r="D263" s="5" t="s">
        <v>56</v>
      </c>
      <c r="E263" s="29">
        <f>E264+E266+E268</f>
        <v>13329</v>
      </c>
      <c r="F263" s="29">
        <f>F264+F266+F268</f>
        <v>13329</v>
      </c>
      <c r="G263" s="29">
        <f>G264+G266+G268</f>
        <v>13329</v>
      </c>
      <c r="H263" s="29">
        <f>H264+H266+H268</f>
        <v>13329</v>
      </c>
    </row>
    <row r="264" spans="1:8" s="24" customFormat="1" ht="63.75" customHeight="1">
      <c r="A264" s="21" t="s">
        <v>185</v>
      </c>
      <c r="B264" s="5" t="s">
        <v>116</v>
      </c>
      <c r="C264" s="5" t="s">
        <v>150</v>
      </c>
      <c r="D264" s="5" t="s">
        <v>184</v>
      </c>
      <c r="E264" s="29">
        <f>E265</f>
        <v>11949.1</v>
      </c>
      <c r="F264" s="29">
        <f>F265</f>
        <v>11949.1</v>
      </c>
      <c r="G264" s="29">
        <f>G265</f>
        <v>11949.1</v>
      </c>
      <c r="H264" s="29">
        <f>H265</f>
        <v>11949.1</v>
      </c>
    </row>
    <row r="265" spans="1:8" s="24" customFormat="1" ht="22.5" customHeight="1">
      <c r="A265" s="21" t="s">
        <v>187</v>
      </c>
      <c r="B265" s="5" t="s">
        <v>116</v>
      </c>
      <c r="C265" s="5" t="s">
        <v>150</v>
      </c>
      <c r="D265" s="5" t="s">
        <v>186</v>
      </c>
      <c r="E265" s="29">
        <v>11949.1</v>
      </c>
      <c r="F265" s="29">
        <v>11949.1</v>
      </c>
      <c r="G265" s="29">
        <v>11949.1</v>
      </c>
      <c r="H265" s="29">
        <v>11949.1</v>
      </c>
    </row>
    <row r="266" spans="1:8" s="24" customFormat="1" ht="23.25" customHeight="1">
      <c r="A266" s="36" t="s">
        <v>179</v>
      </c>
      <c r="B266" s="5" t="s">
        <v>116</v>
      </c>
      <c r="C266" s="5" t="s">
        <v>150</v>
      </c>
      <c r="D266" s="5" t="s">
        <v>178</v>
      </c>
      <c r="E266" s="29">
        <f>E267</f>
        <v>1371.9</v>
      </c>
      <c r="F266" s="29">
        <f>F267</f>
        <v>1371.9</v>
      </c>
      <c r="G266" s="29">
        <f>G267</f>
        <v>1371.9</v>
      </c>
      <c r="H266" s="29">
        <f>H267</f>
        <v>1371.9</v>
      </c>
    </row>
    <row r="267" spans="1:8" s="24" customFormat="1" ht="30.75" customHeight="1">
      <c r="A267" s="36" t="s">
        <v>181</v>
      </c>
      <c r="B267" s="5" t="s">
        <v>116</v>
      </c>
      <c r="C267" s="5" t="s">
        <v>150</v>
      </c>
      <c r="D267" s="5" t="s">
        <v>180</v>
      </c>
      <c r="E267" s="29">
        <v>1371.9</v>
      </c>
      <c r="F267" s="29">
        <v>1371.9</v>
      </c>
      <c r="G267" s="29">
        <v>1371.9</v>
      </c>
      <c r="H267" s="29">
        <v>1371.9</v>
      </c>
    </row>
    <row r="268" spans="1:8" s="24" customFormat="1" ht="20.25" customHeight="1">
      <c r="A268" s="36" t="s">
        <v>183</v>
      </c>
      <c r="B268" s="5" t="s">
        <v>116</v>
      </c>
      <c r="C268" s="5" t="s">
        <v>150</v>
      </c>
      <c r="D268" s="2" t="s">
        <v>182</v>
      </c>
      <c r="E268" s="29">
        <f>E269</f>
        <v>8</v>
      </c>
      <c r="F268" s="29">
        <f>F269</f>
        <v>8</v>
      </c>
      <c r="G268" s="29">
        <f>G269</f>
        <v>8</v>
      </c>
      <c r="H268" s="29">
        <f>H269</f>
        <v>8</v>
      </c>
    </row>
    <row r="269" spans="1:8" s="24" customFormat="1" ht="19.5" customHeight="1">
      <c r="A269" s="115" t="s">
        <v>189</v>
      </c>
      <c r="B269" s="2" t="s">
        <v>116</v>
      </c>
      <c r="C269" s="2" t="s">
        <v>150</v>
      </c>
      <c r="D269" s="2" t="s">
        <v>188</v>
      </c>
      <c r="E269" s="29">
        <f>8</f>
        <v>8</v>
      </c>
      <c r="F269" s="29">
        <f>E269</f>
        <v>8</v>
      </c>
      <c r="G269" s="29">
        <f>8</f>
        <v>8</v>
      </c>
      <c r="H269" s="29">
        <f>G269</f>
        <v>8</v>
      </c>
    </row>
    <row r="270" spans="1:8" s="24" customFormat="1" ht="20.25" customHeight="1">
      <c r="A270" s="50" t="s">
        <v>88</v>
      </c>
      <c r="B270" s="51" t="s">
        <v>59</v>
      </c>
      <c r="C270" s="51" t="s">
        <v>77</v>
      </c>
      <c r="D270" s="51" t="s">
        <v>56</v>
      </c>
      <c r="E270" s="55">
        <f>E271</f>
        <v>1300</v>
      </c>
      <c r="F270" s="55">
        <f>F271</f>
        <v>0</v>
      </c>
      <c r="G270" s="55">
        <f>G271</f>
        <v>1300</v>
      </c>
      <c r="H270" s="55">
        <f>H271</f>
        <v>0</v>
      </c>
    </row>
    <row r="271" spans="1:8" s="24" customFormat="1" ht="20.25" customHeight="1">
      <c r="A271" s="22" t="s">
        <v>105</v>
      </c>
      <c r="B271" s="2" t="s">
        <v>117</v>
      </c>
      <c r="C271" s="2" t="s">
        <v>77</v>
      </c>
      <c r="D271" s="2" t="s">
        <v>56</v>
      </c>
      <c r="E271" s="29">
        <f>E272</f>
        <v>1300</v>
      </c>
      <c r="F271" s="29"/>
      <c r="G271" s="29">
        <f>G272</f>
        <v>1300</v>
      </c>
      <c r="H271" s="29"/>
    </row>
    <row r="272" spans="1:8" s="24" customFormat="1" ht="53.25" customHeight="1">
      <c r="A272" s="42" t="s">
        <v>334</v>
      </c>
      <c r="B272" s="2" t="s">
        <v>117</v>
      </c>
      <c r="C272" s="34" t="s">
        <v>233</v>
      </c>
      <c r="D272" s="2" t="s">
        <v>56</v>
      </c>
      <c r="E272" s="29">
        <f>E273</f>
        <v>1300</v>
      </c>
      <c r="F272" s="29"/>
      <c r="G272" s="29">
        <f>G273</f>
        <v>1300</v>
      </c>
      <c r="H272" s="29"/>
    </row>
    <row r="273" spans="1:8" s="24" customFormat="1" ht="21" customHeight="1">
      <c r="A273" s="36" t="s">
        <v>179</v>
      </c>
      <c r="B273" s="2" t="s">
        <v>117</v>
      </c>
      <c r="C273" s="34" t="s">
        <v>233</v>
      </c>
      <c r="D273" s="2" t="s">
        <v>178</v>
      </c>
      <c r="E273" s="29">
        <f>E274</f>
        <v>1300</v>
      </c>
      <c r="F273" s="29"/>
      <c r="G273" s="29">
        <f>G274</f>
        <v>1300</v>
      </c>
      <c r="H273" s="29"/>
    </row>
    <row r="274" spans="1:8" s="24" customFormat="1" ht="27.75" customHeight="1">
      <c r="A274" s="115" t="s">
        <v>181</v>
      </c>
      <c r="B274" s="2" t="s">
        <v>117</v>
      </c>
      <c r="C274" s="34" t="s">
        <v>233</v>
      </c>
      <c r="D274" s="2" t="s">
        <v>180</v>
      </c>
      <c r="E274" s="29">
        <v>1300</v>
      </c>
      <c r="F274" s="29"/>
      <c r="G274" s="29">
        <v>1300</v>
      </c>
      <c r="H274" s="29"/>
    </row>
    <row r="275" spans="1:10" s="24" customFormat="1" ht="32.25" customHeight="1">
      <c r="A275" s="50" t="s">
        <v>65</v>
      </c>
      <c r="B275" s="59" t="s">
        <v>60</v>
      </c>
      <c r="C275" s="59" t="s">
        <v>77</v>
      </c>
      <c r="D275" s="59" t="s">
        <v>56</v>
      </c>
      <c r="E275" s="55">
        <f>E276+E305+E409+E421+E405</f>
        <v>3724159.4000000004</v>
      </c>
      <c r="F275" s="55">
        <f>F276+F305+F409+F421+F405</f>
        <v>2481294.9</v>
      </c>
      <c r="G275" s="55">
        <f>G276+G305+G409+G421+G405</f>
        <v>3640111.8000000003</v>
      </c>
      <c r="H275" s="55">
        <f>H276+H305+H409+H421+H405</f>
        <v>2399071</v>
      </c>
      <c r="J275" s="87"/>
    </row>
    <row r="276" spans="1:10" s="24" customFormat="1" ht="27" customHeight="1">
      <c r="A276" s="14" t="s">
        <v>66</v>
      </c>
      <c r="B276" s="66" t="s">
        <v>61</v>
      </c>
      <c r="C276" s="66" t="s">
        <v>77</v>
      </c>
      <c r="D276" s="66" t="s">
        <v>56</v>
      </c>
      <c r="E276" s="67">
        <f>E277</f>
        <v>1422283.5999999999</v>
      </c>
      <c r="F276" s="67">
        <f aca="true" t="shared" si="5" ref="F276:H277">F277</f>
        <v>914847.9</v>
      </c>
      <c r="G276" s="67">
        <f t="shared" si="5"/>
        <v>1369754</v>
      </c>
      <c r="H276" s="67">
        <f t="shared" si="5"/>
        <v>830070</v>
      </c>
      <c r="J276" s="87"/>
    </row>
    <row r="277" spans="1:8" s="24" customFormat="1" ht="61.5" customHeight="1">
      <c r="A277" s="42" t="s">
        <v>321</v>
      </c>
      <c r="B277" s="1" t="s">
        <v>61</v>
      </c>
      <c r="C277" s="5" t="s">
        <v>161</v>
      </c>
      <c r="D277" s="1" t="s">
        <v>56</v>
      </c>
      <c r="E277" s="67">
        <f>E278</f>
        <v>1422283.5999999999</v>
      </c>
      <c r="F277" s="67">
        <f t="shared" si="5"/>
        <v>914847.9</v>
      </c>
      <c r="G277" s="67">
        <f t="shared" si="5"/>
        <v>1369754</v>
      </c>
      <c r="H277" s="67">
        <f t="shared" si="5"/>
        <v>830070</v>
      </c>
    </row>
    <row r="278" spans="1:8" s="24" customFormat="1" ht="24.75" customHeight="1">
      <c r="A278" s="37" t="s">
        <v>322</v>
      </c>
      <c r="B278" s="1" t="s">
        <v>61</v>
      </c>
      <c r="C278" s="5" t="s">
        <v>154</v>
      </c>
      <c r="D278" s="1" t="s">
        <v>56</v>
      </c>
      <c r="E278" s="67">
        <f>E279+E285+E282</f>
        <v>1422283.5999999999</v>
      </c>
      <c r="F278" s="67">
        <f>F279+F285+F282</f>
        <v>914847.9</v>
      </c>
      <c r="G278" s="67">
        <f>G279+G285</f>
        <v>1369754</v>
      </c>
      <c r="H278" s="67">
        <f>H279+H285</f>
        <v>830070</v>
      </c>
    </row>
    <row r="279" spans="1:8" s="24" customFormat="1" ht="122.25" customHeight="1">
      <c r="A279" s="15" t="s">
        <v>294</v>
      </c>
      <c r="B279" s="1" t="s">
        <v>61</v>
      </c>
      <c r="C279" s="84" t="s">
        <v>160</v>
      </c>
      <c r="D279" s="1" t="s">
        <v>56</v>
      </c>
      <c r="E279" s="72">
        <f>E281</f>
        <v>830070</v>
      </c>
      <c r="F279" s="72">
        <f>F281</f>
        <v>830070</v>
      </c>
      <c r="G279" s="72">
        <f>G281</f>
        <v>830070</v>
      </c>
      <c r="H279" s="72">
        <f>H281</f>
        <v>830070</v>
      </c>
    </row>
    <row r="280" spans="1:8" s="24" customFormat="1" ht="33" customHeight="1">
      <c r="A280" s="37" t="s">
        <v>193</v>
      </c>
      <c r="B280" s="1" t="s">
        <v>61</v>
      </c>
      <c r="C280" s="5" t="s">
        <v>160</v>
      </c>
      <c r="D280" s="1" t="s">
        <v>192</v>
      </c>
      <c r="E280" s="72">
        <f>E281</f>
        <v>830070</v>
      </c>
      <c r="F280" s="72">
        <f>F281</f>
        <v>830070</v>
      </c>
      <c r="G280" s="72">
        <f>G281</f>
        <v>830070</v>
      </c>
      <c r="H280" s="72">
        <f>H281</f>
        <v>830070</v>
      </c>
    </row>
    <row r="281" spans="1:8" s="24" customFormat="1" ht="22.5" customHeight="1">
      <c r="A281" s="15" t="s">
        <v>191</v>
      </c>
      <c r="B281" s="1" t="s">
        <v>61</v>
      </c>
      <c r="C281" s="5" t="s">
        <v>160</v>
      </c>
      <c r="D281" s="1" t="s">
        <v>190</v>
      </c>
      <c r="E281" s="72">
        <v>830070</v>
      </c>
      <c r="F281" s="72">
        <v>830070</v>
      </c>
      <c r="G281" s="72">
        <f>830070</f>
        <v>830070</v>
      </c>
      <c r="H281" s="72">
        <v>830070</v>
      </c>
    </row>
    <row r="282" spans="1:8" s="24" customFormat="1" ht="44.25" customHeight="1">
      <c r="A282" s="23" t="s">
        <v>428</v>
      </c>
      <c r="B282" s="1" t="s">
        <v>61</v>
      </c>
      <c r="C282" s="5" t="s">
        <v>429</v>
      </c>
      <c r="D282" s="1" t="s">
        <v>56</v>
      </c>
      <c r="E282" s="72">
        <f aca="true" t="shared" si="6" ref="E282:H283">E283</f>
        <v>84777.9</v>
      </c>
      <c r="F282" s="72">
        <f t="shared" si="6"/>
        <v>84777.9</v>
      </c>
      <c r="G282" s="72">
        <f t="shared" si="6"/>
        <v>0</v>
      </c>
      <c r="H282" s="72">
        <f t="shared" si="6"/>
        <v>0</v>
      </c>
    </row>
    <row r="283" spans="1:8" s="24" customFormat="1" ht="29.25" customHeight="1">
      <c r="A283" s="117" t="s">
        <v>193</v>
      </c>
      <c r="B283" s="1" t="s">
        <v>61</v>
      </c>
      <c r="C283" s="5" t="s">
        <v>429</v>
      </c>
      <c r="D283" s="1" t="s">
        <v>192</v>
      </c>
      <c r="E283" s="72">
        <f t="shared" si="6"/>
        <v>84777.9</v>
      </c>
      <c r="F283" s="72">
        <f t="shared" si="6"/>
        <v>84777.9</v>
      </c>
      <c r="G283" s="72">
        <f t="shared" si="6"/>
        <v>0</v>
      </c>
      <c r="H283" s="72">
        <f t="shared" si="6"/>
        <v>0</v>
      </c>
    </row>
    <row r="284" spans="1:8" s="24" customFormat="1" ht="22.5" customHeight="1">
      <c r="A284" s="15" t="s">
        <v>191</v>
      </c>
      <c r="B284" s="1" t="s">
        <v>61</v>
      </c>
      <c r="C284" s="5" t="s">
        <v>429</v>
      </c>
      <c r="D284" s="1" t="s">
        <v>190</v>
      </c>
      <c r="E284" s="72">
        <v>84777.9</v>
      </c>
      <c r="F284" s="72">
        <f>E284</f>
        <v>84777.9</v>
      </c>
      <c r="G284" s="72">
        <v>0</v>
      </c>
      <c r="H284" s="72">
        <v>0</v>
      </c>
    </row>
    <row r="285" spans="1:8" s="24" customFormat="1" ht="56.25" customHeight="1">
      <c r="A285" s="42" t="s">
        <v>321</v>
      </c>
      <c r="B285" s="1" t="s">
        <v>61</v>
      </c>
      <c r="C285" s="5" t="s">
        <v>161</v>
      </c>
      <c r="D285" s="1" t="s">
        <v>56</v>
      </c>
      <c r="E285" s="72">
        <f>E286</f>
        <v>507435.69999999995</v>
      </c>
      <c r="F285" s="28"/>
      <c r="G285" s="72">
        <f>G286</f>
        <v>539684</v>
      </c>
      <c r="H285" s="28"/>
    </row>
    <row r="286" spans="1:8" s="24" customFormat="1" ht="21" customHeight="1">
      <c r="A286" s="37" t="s">
        <v>322</v>
      </c>
      <c r="B286" s="1" t="s">
        <v>61</v>
      </c>
      <c r="C286" s="5" t="s">
        <v>154</v>
      </c>
      <c r="D286" s="1" t="s">
        <v>56</v>
      </c>
      <c r="E286" s="72">
        <f>E287+E293+E299+E302+E290+E296</f>
        <v>507435.69999999995</v>
      </c>
      <c r="F286" s="28"/>
      <c r="G286" s="72">
        <f>G287+G293+G299+G302+G290+G296</f>
        <v>539684</v>
      </c>
      <c r="H286" s="28"/>
    </row>
    <row r="287" spans="1:8" s="24" customFormat="1" ht="31.5" customHeight="1">
      <c r="A287" s="15" t="s">
        <v>86</v>
      </c>
      <c r="B287" s="1" t="s">
        <v>61</v>
      </c>
      <c r="C287" s="5" t="s">
        <v>239</v>
      </c>
      <c r="D287" s="1" t="s">
        <v>56</v>
      </c>
      <c r="E287" s="72">
        <f>E288</f>
        <v>374129.5</v>
      </c>
      <c r="F287" s="28"/>
      <c r="G287" s="72">
        <f>G288</f>
        <v>419809.2</v>
      </c>
      <c r="H287" s="28"/>
    </row>
    <row r="288" spans="1:8" s="24" customFormat="1" ht="33.75" customHeight="1">
      <c r="A288" s="37" t="s">
        <v>193</v>
      </c>
      <c r="B288" s="1" t="s">
        <v>61</v>
      </c>
      <c r="C288" s="5" t="s">
        <v>239</v>
      </c>
      <c r="D288" s="1" t="s">
        <v>192</v>
      </c>
      <c r="E288" s="72">
        <f>E289</f>
        <v>374129.5</v>
      </c>
      <c r="F288" s="28"/>
      <c r="G288" s="72">
        <f>G289</f>
        <v>419809.2</v>
      </c>
      <c r="H288" s="28"/>
    </row>
    <row r="289" spans="1:8" s="24" customFormat="1" ht="20.25" customHeight="1">
      <c r="A289" s="116" t="s">
        <v>191</v>
      </c>
      <c r="B289" s="1" t="s">
        <v>61</v>
      </c>
      <c r="C289" s="2" t="s">
        <v>239</v>
      </c>
      <c r="D289" s="1" t="s">
        <v>190</v>
      </c>
      <c r="E289" s="72">
        <f>343341.2+30788.3</f>
        <v>374129.5</v>
      </c>
      <c r="F289" s="28"/>
      <c r="G289" s="72">
        <f>343341.2-10000+86468</f>
        <v>419809.2</v>
      </c>
      <c r="H289" s="28"/>
    </row>
    <row r="290" spans="1:8" s="24" customFormat="1" ht="20.25" customHeight="1">
      <c r="A290" s="15" t="s">
        <v>213</v>
      </c>
      <c r="B290" s="1" t="s">
        <v>61</v>
      </c>
      <c r="C290" s="5" t="s">
        <v>398</v>
      </c>
      <c r="D290" s="1" t="s">
        <v>56</v>
      </c>
      <c r="E290" s="72">
        <f>E291</f>
        <v>775.8</v>
      </c>
      <c r="F290" s="28"/>
      <c r="G290" s="72">
        <f>G291</f>
        <v>775.8</v>
      </c>
      <c r="H290" s="28"/>
    </row>
    <row r="291" spans="1:8" s="24" customFormat="1" ht="26.25" customHeight="1">
      <c r="A291" s="37" t="s">
        <v>193</v>
      </c>
      <c r="B291" s="1" t="s">
        <v>61</v>
      </c>
      <c r="C291" s="5" t="s">
        <v>398</v>
      </c>
      <c r="D291" s="1" t="s">
        <v>192</v>
      </c>
      <c r="E291" s="72">
        <f>E292</f>
        <v>775.8</v>
      </c>
      <c r="F291" s="28"/>
      <c r="G291" s="72">
        <f>G292</f>
        <v>775.8</v>
      </c>
      <c r="H291" s="28"/>
    </row>
    <row r="292" spans="1:8" s="24" customFormat="1" ht="20.25" customHeight="1">
      <c r="A292" s="15" t="s">
        <v>191</v>
      </c>
      <c r="B292" s="1" t="s">
        <v>61</v>
      </c>
      <c r="C292" s="5" t="s">
        <v>398</v>
      </c>
      <c r="D292" s="1" t="s">
        <v>190</v>
      </c>
      <c r="E292" s="72">
        <v>775.8</v>
      </c>
      <c r="F292" s="28"/>
      <c r="G292" s="72">
        <v>775.8</v>
      </c>
      <c r="H292" s="28"/>
    </row>
    <row r="293" spans="1:8" s="24" customFormat="1" ht="19.5" customHeight="1">
      <c r="A293" s="15" t="s">
        <v>208</v>
      </c>
      <c r="B293" s="1" t="s">
        <v>61</v>
      </c>
      <c r="C293" s="5" t="s">
        <v>253</v>
      </c>
      <c r="D293" s="1" t="s">
        <v>56</v>
      </c>
      <c r="E293" s="72">
        <f>E294</f>
        <v>117624.3</v>
      </c>
      <c r="F293" s="28"/>
      <c r="G293" s="72">
        <f>G294</f>
        <v>117731</v>
      </c>
      <c r="H293" s="28"/>
    </row>
    <row r="294" spans="1:8" s="24" customFormat="1" ht="33.75" customHeight="1">
      <c r="A294" s="37" t="s">
        <v>193</v>
      </c>
      <c r="B294" s="1" t="s">
        <v>61</v>
      </c>
      <c r="C294" s="5" t="s">
        <v>253</v>
      </c>
      <c r="D294" s="1" t="s">
        <v>192</v>
      </c>
      <c r="E294" s="72">
        <f>E295</f>
        <v>117624.3</v>
      </c>
      <c r="F294" s="28"/>
      <c r="G294" s="72">
        <f>G295</f>
        <v>117731</v>
      </c>
      <c r="H294" s="28"/>
    </row>
    <row r="295" spans="1:8" s="24" customFormat="1" ht="24.75" customHeight="1">
      <c r="A295" s="15" t="s">
        <v>191</v>
      </c>
      <c r="B295" s="1" t="s">
        <v>61</v>
      </c>
      <c r="C295" s="5" t="s">
        <v>253</v>
      </c>
      <c r="D295" s="1" t="s">
        <v>190</v>
      </c>
      <c r="E295" s="72">
        <f>117731-106.7</f>
        <v>117624.3</v>
      </c>
      <c r="F295" s="28"/>
      <c r="G295" s="72">
        <v>117731</v>
      </c>
      <c r="H295" s="28"/>
    </row>
    <row r="296" spans="1:8" s="24" customFormat="1" ht="27.75" customHeight="1">
      <c r="A296" s="15" t="s">
        <v>277</v>
      </c>
      <c r="B296" s="1" t="s">
        <v>61</v>
      </c>
      <c r="C296" s="5" t="s">
        <v>399</v>
      </c>
      <c r="D296" s="1" t="s">
        <v>56</v>
      </c>
      <c r="E296" s="72">
        <f>E297</f>
        <v>168</v>
      </c>
      <c r="F296" s="28"/>
      <c r="G296" s="72">
        <f>G297</f>
        <v>168</v>
      </c>
      <c r="H296" s="28"/>
    </row>
    <row r="297" spans="1:8" s="24" customFormat="1" ht="28.5" customHeight="1">
      <c r="A297" s="37" t="s">
        <v>193</v>
      </c>
      <c r="B297" s="1" t="s">
        <v>61</v>
      </c>
      <c r="C297" s="5" t="s">
        <v>399</v>
      </c>
      <c r="D297" s="1" t="s">
        <v>192</v>
      </c>
      <c r="E297" s="72">
        <f>E298</f>
        <v>168</v>
      </c>
      <c r="F297" s="28"/>
      <c r="G297" s="72">
        <f>G298</f>
        <v>168</v>
      </c>
      <c r="H297" s="28"/>
    </row>
    <row r="298" spans="1:8" s="24" customFormat="1" ht="20.25" customHeight="1">
      <c r="A298" s="15" t="s">
        <v>191</v>
      </c>
      <c r="B298" s="1" t="s">
        <v>61</v>
      </c>
      <c r="C298" s="5" t="s">
        <v>399</v>
      </c>
      <c r="D298" s="1" t="s">
        <v>190</v>
      </c>
      <c r="E298" s="72">
        <v>168</v>
      </c>
      <c r="F298" s="28"/>
      <c r="G298" s="72">
        <v>168</v>
      </c>
      <c r="H298" s="28"/>
    </row>
    <row r="299" spans="1:8" s="24" customFormat="1" ht="33" customHeight="1">
      <c r="A299" s="15" t="s">
        <v>214</v>
      </c>
      <c r="B299" s="1" t="s">
        <v>61</v>
      </c>
      <c r="C299" s="5" t="s">
        <v>270</v>
      </c>
      <c r="D299" s="1" t="s">
        <v>56</v>
      </c>
      <c r="E299" s="72">
        <f>E300</f>
        <v>13538.100000000002</v>
      </c>
      <c r="F299" s="28"/>
      <c r="G299" s="72">
        <f>G300</f>
        <v>0</v>
      </c>
      <c r="H299" s="28"/>
    </row>
    <row r="300" spans="1:8" s="24" customFormat="1" ht="33.75" customHeight="1">
      <c r="A300" s="37" t="s">
        <v>193</v>
      </c>
      <c r="B300" s="1" t="s">
        <v>61</v>
      </c>
      <c r="C300" s="5" t="s">
        <v>270</v>
      </c>
      <c r="D300" s="1" t="s">
        <v>192</v>
      </c>
      <c r="E300" s="72">
        <f>E301</f>
        <v>13538.100000000002</v>
      </c>
      <c r="F300" s="28"/>
      <c r="G300" s="72">
        <f>G301</f>
        <v>0</v>
      </c>
      <c r="H300" s="28"/>
    </row>
    <row r="301" spans="1:8" s="24" customFormat="1" ht="24" customHeight="1">
      <c r="A301" s="15" t="s">
        <v>191</v>
      </c>
      <c r="B301" s="1" t="s">
        <v>61</v>
      </c>
      <c r="C301" s="5" t="s">
        <v>270</v>
      </c>
      <c r="D301" s="1" t="s">
        <v>190</v>
      </c>
      <c r="E301" s="72">
        <f>45675-32243.6+106.7</f>
        <v>13538.100000000002</v>
      </c>
      <c r="F301" s="28"/>
      <c r="G301" s="72">
        <f>0</f>
        <v>0</v>
      </c>
      <c r="H301" s="28"/>
    </row>
    <row r="302" spans="1:8" s="24" customFormat="1" ht="33.75" customHeight="1">
      <c r="A302" s="37" t="s">
        <v>215</v>
      </c>
      <c r="B302" s="1" t="s">
        <v>61</v>
      </c>
      <c r="C302" s="5" t="s">
        <v>272</v>
      </c>
      <c r="D302" s="1" t="s">
        <v>56</v>
      </c>
      <c r="E302" s="72">
        <f>E303</f>
        <v>1200</v>
      </c>
      <c r="F302" s="28"/>
      <c r="G302" s="72">
        <f>G303</f>
        <v>1200</v>
      </c>
      <c r="H302" s="28"/>
    </row>
    <row r="303" spans="1:8" s="24" customFormat="1" ht="33.75" customHeight="1">
      <c r="A303" s="37" t="s">
        <v>193</v>
      </c>
      <c r="B303" s="1" t="s">
        <v>61</v>
      </c>
      <c r="C303" s="5" t="s">
        <v>272</v>
      </c>
      <c r="D303" s="1" t="s">
        <v>192</v>
      </c>
      <c r="E303" s="72">
        <f>E304</f>
        <v>1200</v>
      </c>
      <c r="F303" s="28"/>
      <c r="G303" s="72">
        <f>G304</f>
        <v>1200</v>
      </c>
      <c r="H303" s="28"/>
    </row>
    <row r="304" spans="1:8" s="24" customFormat="1" ht="20.25" customHeight="1">
      <c r="A304" s="15" t="s">
        <v>191</v>
      </c>
      <c r="B304" s="1" t="s">
        <v>61</v>
      </c>
      <c r="C304" s="5" t="s">
        <v>272</v>
      </c>
      <c r="D304" s="1" t="s">
        <v>190</v>
      </c>
      <c r="E304" s="72">
        <v>1200</v>
      </c>
      <c r="F304" s="28"/>
      <c r="G304" s="72">
        <v>1200</v>
      </c>
      <c r="H304" s="28"/>
    </row>
    <row r="305" spans="1:10" s="24" customFormat="1" ht="27" customHeight="1">
      <c r="A305" s="26" t="s">
        <v>67</v>
      </c>
      <c r="B305" s="64" t="s">
        <v>89</v>
      </c>
      <c r="C305" s="64" t="s">
        <v>77</v>
      </c>
      <c r="D305" s="64" t="s">
        <v>56</v>
      </c>
      <c r="E305" s="67">
        <f>E306+E399+E395+E402+E387+E391</f>
        <v>2213326.6</v>
      </c>
      <c r="F305" s="67">
        <f>F387+F391+F306+F399+F391</f>
        <v>1562526</v>
      </c>
      <c r="G305" s="67">
        <f>G306+G399+G395+G402+G387+G391</f>
        <v>2181914.6</v>
      </c>
      <c r="H305" s="67">
        <f>H387+H391+H306+H399+H391</f>
        <v>1565186</v>
      </c>
      <c r="J305" s="87"/>
    </row>
    <row r="306" spans="1:8" s="24" customFormat="1" ht="57" customHeight="1">
      <c r="A306" s="42" t="s">
        <v>321</v>
      </c>
      <c r="B306" s="6" t="s">
        <v>89</v>
      </c>
      <c r="C306" s="5" t="s">
        <v>161</v>
      </c>
      <c r="D306" s="1" t="s">
        <v>56</v>
      </c>
      <c r="E306" s="67">
        <f>E307+E377</f>
        <v>1976038.2</v>
      </c>
      <c r="F306" s="72">
        <f>F307</f>
        <v>1562526</v>
      </c>
      <c r="G306" s="67">
        <f>G307+G377</f>
        <v>1944626.2</v>
      </c>
      <c r="H306" s="72">
        <f>H307</f>
        <v>1565186</v>
      </c>
    </row>
    <row r="307" spans="1:8" s="24" customFormat="1" ht="23.25" customHeight="1">
      <c r="A307" s="117" t="s">
        <v>216</v>
      </c>
      <c r="B307" s="1" t="s">
        <v>89</v>
      </c>
      <c r="C307" s="2" t="s">
        <v>162</v>
      </c>
      <c r="D307" s="1" t="s">
        <v>56</v>
      </c>
      <c r="E307" s="67">
        <f>E308+E336+E313+E316+E322+E327+E330</f>
        <v>1839255.9</v>
      </c>
      <c r="F307" s="72">
        <f>F308+F313+F316+F322+F327+F330</f>
        <v>1562526</v>
      </c>
      <c r="G307" s="67">
        <f>G308+G336+G313+G316+G322+G327+G330</f>
        <v>1807843.9</v>
      </c>
      <c r="H307" s="72">
        <f>H308+H313+H316+H322+H327+H330</f>
        <v>1565186</v>
      </c>
    </row>
    <row r="308" spans="1:8" s="24" customFormat="1" ht="129.75" customHeight="1">
      <c r="A308" s="96" t="s">
        <v>304</v>
      </c>
      <c r="B308" s="6" t="s">
        <v>89</v>
      </c>
      <c r="C308" s="84" t="s">
        <v>163</v>
      </c>
      <c r="D308" s="5" t="s">
        <v>56</v>
      </c>
      <c r="E308" s="31">
        <f>E309+E311</f>
        <v>1432315</v>
      </c>
      <c r="F308" s="27">
        <f>F309+F311</f>
        <v>1432315</v>
      </c>
      <c r="G308" s="27">
        <f>G309+G311</f>
        <v>1432315</v>
      </c>
      <c r="H308" s="27">
        <f>H309+H311</f>
        <v>1432315</v>
      </c>
    </row>
    <row r="309" spans="1:8" s="24" customFormat="1" ht="66.75" customHeight="1">
      <c r="A309" s="21" t="s">
        <v>185</v>
      </c>
      <c r="B309" s="6" t="s">
        <v>89</v>
      </c>
      <c r="C309" s="5" t="s">
        <v>163</v>
      </c>
      <c r="D309" s="5" t="s">
        <v>184</v>
      </c>
      <c r="E309" s="31">
        <f>E310</f>
        <v>169156.5</v>
      </c>
      <c r="F309" s="27">
        <f>F310</f>
        <v>169156.5</v>
      </c>
      <c r="G309" s="27">
        <f>G310</f>
        <v>169156.5</v>
      </c>
      <c r="H309" s="27">
        <f>H310</f>
        <v>169156.5</v>
      </c>
    </row>
    <row r="310" spans="1:8" s="24" customFormat="1" ht="20.25" customHeight="1">
      <c r="A310" s="21" t="s">
        <v>187</v>
      </c>
      <c r="B310" s="6" t="s">
        <v>89</v>
      </c>
      <c r="C310" s="5" t="s">
        <v>163</v>
      </c>
      <c r="D310" s="5" t="s">
        <v>186</v>
      </c>
      <c r="E310" s="31">
        <v>169156.5</v>
      </c>
      <c r="F310" s="27">
        <v>169156.5</v>
      </c>
      <c r="G310" s="27">
        <v>169156.5</v>
      </c>
      <c r="H310" s="27">
        <v>169156.5</v>
      </c>
    </row>
    <row r="311" spans="1:8" s="24" customFormat="1" ht="32.25" customHeight="1">
      <c r="A311" s="37" t="s">
        <v>193</v>
      </c>
      <c r="B311" s="6" t="s">
        <v>89</v>
      </c>
      <c r="C311" s="5" t="s">
        <v>163</v>
      </c>
      <c r="D311" s="5" t="s">
        <v>192</v>
      </c>
      <c r="E311" s="31">
        <f>E312</f>
        <v>1263158.5</v>
      </c>
      <c r="F311" s="27">
        <f>F312</f>
        <v>1263158.5</v>
      </c>
      <c r="G311" s="27">
        <f>G312</f>
        <v>1263158.5</v>
      </c>
      <c r="H311" s="27">
        <f>H312</f>
        <v>1263158.5</v>
      </c>
    </row>
    <row r="312" spans="1:8" s="24" customFormat="1" ht="21" customHeight="1">
      <c r="A312" s="15" t="s">
        <v>191</v>
      </c>
      <c r="B312" s="6" t="s">
        <v>89</v>
      </c>
      <c r="C312" s="5" t="s">
        <v>163</v>
      </c>
      <c r="D312" s="5" t="s">
        <v>190</v>
      </c>
      <c r="E312" s="31">
        <v>1263158.5</v>
      </c>
      <c r="F312" s="27">
        <v>1263158.5</v>
      </c>
      <c r="G312" s="27">
        <v>1263158.5</v>
      </c>
      <c r="H312" s="27">
        <v>1263158.5</v>
      </c>
    </row>
    <row r="313" spans="1:8" s="24" customFormat="1" ht="146.25" customHeight="1">
      <c r="A313" s="96" t="s">
        <v>295</v>
      </c>
      <c r="B313" s="83" t="s">
        <v>89</v>
      </c>
      <c r="C313" s="85" t="s">
        <v>164</v>
      </c>
      <c r="D313" s="39" t="s">
        <v>56</v>
      </c>
      <c r="E313" s="31">
        <f>E315</f>
        <v>44510</v>
      </c>
      <c r="F313" s="27">
        <f>F315</f>
        <v>44510</v>
      </c>
      <c r="G313" s="27">
        <f>G315</f>
        <v>44510</v>
      </c>
      <c r="H313" s="27">
        <f>H315</f>
        <v>44510</v>
      </c>
    </row>
    <row r="314" spans="1:8" s="24" customFormat="1" ht="29.25" customHeight="1">
      <c r="A314" s="37" t="s">
        <v>193</v>
      </c>
      <c r="B314" s="83" t="s">
        <v>89</v>
      </c>
      <c r="C314" s="39" t="s">
        <v>164</v>
      </c>
      <c r="D314" s="39" t="s">
        <v>192</v>
      </c>
      <c r="E314" s="31">
        <f>E315</f>
        <v>44510</v>
      </c>
      <c r="F314" s="27">
        <f>F315</f>
        <v>44510</v>
      </c>
      <c r="G314" s="27">
        <f>G315</f>
        <v>44510</v>
      </c>
      <c r="H314" s="27">
        <f>H315</f>
        <v>44510</v>
      </c>
    </row>
    <row r="315" spans="1:8" s="24" customFormat="1" ht="30" customHeight="1">
      <c r="A315" s="23" t="s">
        <v>290</v>
      </c>
      <c r="B315" s="83" t="s">
        <v>89</v>
      </c>
      <c r="C315" s="39" t="s">
        <v>164</v>
      </c>
      <c r="D315" s="39" t="s">
        <v>48</v>
      </c>
      <c r="E315" s="27">
        <f>44510</f>
        <v>44510</v>
      </c>
      <c r="F315" s="27">
        <f>E315</f>
        <v>44510</v>
      </c>
      <c r="G315" s="27">
        <f>44510</f>
        <v>44510</v>
      </c>
      <c r="H315" s="27">
        <f>G315</f>
        <v>44510</v>
      </c>
    </row>
    <row r="316" spans="1:8" s="24" customFormat="1" ht="69.75" customHeight="1">
      <c r="A316" s="8" t="s">
        <v>132</v>
      </c>
      <c r="B316" s="6" t="s">
        <v>89</v>
      </c>
      <c r="C316" s="84" t="s">
        <v>166</v>
      </c>
      <c r="D316" s="5" t="s">
        <v>56</v>
      </c>
      <c r="E316" s="31">
        <f>E317+E319</f>
        <v>54599</v>
      </c>
      <c r="F316" s="27">
        <f>F317+F319</f>
        <v>54599</v>
      </c>
      <c r="G316" s="27">
        <f>G317+G319</f>
        <v>54599</v>
      </c>
      <c r="H316" s="27">
        <f>H317+H319</f>
        <v>54599</v>
      </c>
    </row>
    <row r="317" spans="1:8" s="24" customFormat="1" ht="25.5" customHeight="1">
      <c r="A317" s="36" t="s">
        <v>179</v>
      </c>
      <c r="B317" s="6" t="s">
        <v>89</v>
      </c>
      <c r="C317" s="5" t="s">
        <v>166</v>
      </c>
      <c r="D317" s="5" t="s">
        <v>178</v>
      </c>
      <c r="E317" s="31">
        <f>E318</f>
        <v>2482</v>
      </c>
      <c r="F317" s="27">
        <f>F318</f>
        <v>2482</v>
      </c>
      <c r="G317" s="27">
        <f>G318</f>
        <v>2482</v>
      </c>
      <c r="H317" s="27">
        <f>H318</f>
        <v>2482</v>
      </c>
    </row>
    <row r="318" spans="1:8" s="24" customFormat="1" ht="30" customHeight="1">
      <c r="A318" s="36" t="s">
        <v>181</v>
      </c>
      <c r="B318" s="6" t="s">
        <v>89</v>
      </c>
      <c r="C318" s="5" t="s">
        <v>166</v>
      </c>
      <c r="D318" s="5" t="s">
        <v>180</v>
      </c>
      <c r="E318" s="27">
        <v>2482</v>
      </c>
      <c r="F318" s="27">
        <v>2482</v>
      </c>
      <c r="G318" s="27">
        <v>2482</v>
      </c>
      <c r="H318" s="27">
        <v>2482</v>
      </c>
    </row>
    <row r="319" spans="1:8" s="24" customFormat="1" ht="30" customHeight="1">
      <c r="A319" s="37" t="s">
        <v>193</v>
      </c>
      <c r="B319" s="6" t="s">
        <v>89</v>
      </c>
      <c r="C319" s="5" t="s">
        <v>166</v>
      </c>
      <c r="D319" s="5" t="s">
        <v>192</v>
      </c>
      <c r="E319" s="31">
        <f>E320+E321</f>
        <v>52117</v>
      </c>
      <c r="F319" s="27">
        <f>F320+F321</f>
        <v>52117</v>
      </c>
      <c r="G319" s="27">
        <f>G320+G321</f>
        <v>52117</v>
      </c>
      <c r="H319" s="27">
        <f>H320+H321</f>
        <v>52117</v>
      </c>
    </row>
    <row r="320" spans="1:8" s="24" customFormat="1" ht="21.75" customHeight="1">
      <c r="A320" s="15" t="s">
        <v>191</v>
      </c>
      <c r="B320" s="6" t="s">
        <v>89</v>
      </c>
      <c r="C320" s="5" t="s">
        <v>166</v>
      </c>
      <c r="D320" s="5" t="s">
        <v>190</v>
      </c>
      <c r="E320" s="27">
        <v>51490.7</v>
      </c>
      <c r="F320" s="27">
        <v>51490.7</v>
      </c>
      <c r="G320" s="27">
        <v>51490.7</v>
      </c>
      <c r="H320" s="27">
        <v>51490.7</v>
      </c>
    </row>
    <row r="321" spans="1:8" s="24" customFormat="1" ht="27.75" customHeight="1">
      <c r="A321" s="23" t="s">
        <v>290</v>
      </c>
      <c r="B321" s="6" t="s">
        <v>89</v>
      </c>
      <c r="C321" s="5" t="s">
        <v>166</v>
      </c>
      <c r="D321" s="5" t="s">
        <v>48</v>
      </c>
      <c r="E321" s="31">
        <v>626.3</v>
      </c>
      <c r="F321" s="27">
        <v>626.3</v>
      </c>
      <c r="G321" s="27">
        <v>626.3</v>
      </c>
      <c r="H321" s="27">
        <v>626.3</v>
      </c>
    </row>
    <row r="322" spans="1:8" s="24" customFormat="1" ht="65.25" customHeight="1">
      <c r="A322" s="8" t="s">
        <v>302</v>
      </c>
      <c r="B322" s="6" t="s">
        <v>89</v>
      </c>
      <c r="C322" s="84" t="s">
        <v>165</v>
      </c>
      <c r="D322" s="5" t="s">
        <v>56</v>
      </c>
      <c r="E322" s="31">
        <f>E326+E324</f>
        <v>1090</v>
      </c>
      <c r="F322" s="27">
        <f>F326+F324</f>
        <v>1090</v>
      </c>
      <c r="G322" s="27">
        <f>G326+G324</f>
        <v>1090</v>
      </c>
      <c r="H322" s="27">
        <f>H326+H324</f>
        <v>1090</v>
      </c>
    </row>
    <row r="323" spans="1:8" s="24" customFormat="1" ht="22.5" customHeight="1">
      <c r="A323" s="36" t="s">
        <v>179</v>
      </c>
      <c r="B323" s="6" t="s">
        <v>89</v>
      </c>
      <c r="C323" s="5" t="s">
        <v>165</v>
      </c>
      <c r="D323" s="5" t="s">
        <v>178</v>
      </c>
      <c r="E323" s="31">
        <f>E324</f>
        <v>442.3</v>
      </c>
      <c r="F323" s="27">
        <f>F324</f>
        <v>442.3</v>
      </c>
      <c r="G323" s="27">
        <f>G324</f>
        <v>442.3</v>
      </c>
      <c r="H323" s="27">
        <f>H324</f>
        <v>442.3</v>
      </c>
    </row>
    <row r="324" spans="1:8" s="24" customFormat="1" ht="27.75" customHeight="1">
      <c r="A324" s="36" t="s">
        <v>181</v>
      </c>
      <c r="B324" s="6" t="s">
        <v>89</v>
      </c>
      <c r="C324" s="5" t="s">
        <v>165</v>
      </c>
      <c r="D324" s="5" t="s">
        <v>180</v>
      </c>
      <c r="E324" s="31">
        <v>442.3</v>
      </c>
      <c r="F324" s="27">
        <v>442.3</v>
      </c>
      <c r="G324" s="27">
        <v>442.3</v>
      </c>
      <c r="H324" s="27">
        <v>442.3</v>
      </c>
    </row>
    <row r="325" spans="1:8" s="24" customFormat="1" ht="27.75" customHeight="1">
      <c r="A325" s="117" t="s">
        <v>193</v>
      </c>
      <c r="B325" s="1" t="s">
        <v>89</v>
      </c>
      <c r="C325" s="2" t="s">
        <v>165</v>
      </c>
      <c r="D325" s="2" t="s">
        <v>192</v>
      </c>
      <c r="E325" s="31">
        <f>E326</f>
        <v>647.7</v>
      </c>
      <c r="F325" s="27">
        <f>F326</f>
        <v>647.7</v>
      </c>
      <c r="G325" s="27">
        <f>G326</f>
        <v>647.7</v>
      </c>
      <c r="H325" s="27">
        <f>H326</f>
        <v>647.7</v>
      </c>
    </row>
    <row r="326" spans="1:8" s="24" customFormat="1" ht="24" customHeight="1">
      <c r="A326" s="15" t="s">
        <v>191</v>
      </c>
      <c r="B326" s="6" t="s">
        <v>89</v>
      </c>
      <c r="C326" s="5" t="s">
        <v>165</v>
      </c>
      <c r="D326" s="5" t="s">
        <v>190</v>
      </c>
      <c r="E326" s="31">
        <v>647.7</v>
      </c>
      <c r="F326" s="27">
        <v>647.7</v>
      </c>
      <c r="G326" s="27">
        <v>647.7</v>
      </c>
      <c r="H326" s="27">
        <v>647.7</v>
      </c>
    </row>
    <row r="327" spans="1:8" s="24" customFormat="1" ht="80.25" customHeight="1">
      <c r="A327" s="99" t="s">
        <v>303</v>
      </c>
      <c r="B327" s="38" t="s">
        <v>89</v>
      </c>
      <c r="C327" s="84" t="s">
        <v>167</v>
      </c>
      <c r="D327" s="39" t="s">
        <v>56</v>
      </c>
      <c r="E327" s="120">
        <f>E328</f>
        <v>16273</v>
      </c>
      <c r="F327" s="78">
        <f aca="true" t="shared" si="7" ref="F327:H328">F328</f>
        <v>16273</v>
      </c>
      <c r="G327" s="78">
        <f t="shared" si="7"/>
        <v>18933</v>
      </c>
      <c r="H327" s="78">
        <f t="shared" si="7"/>
        <v>18933</v>
      </c>
    </row>
    <row r="328" spans="1:8" s="24" customFormat="1" ht="30" customHeight="1">
      <c r="A328" s="117" t="s">
        <v>193</v>
      </c>
      <c r="B328" s="1" t="s">
        <v>89</v>
      </c>
      <c r="C328" s="2" t="s">
        <v>167</v>
      </c>
      <c r="D328" s="2" t="s">
        <v>192</v>
      </c>
      <c r="E328" s="27">
        <f>E329</f>
        <v>16273</v>
      </c>
      <c r="F328" s="27">
        <f t="shared" si="7"/>
        <v>16273</v>
      </c>
      <c r="G328" s="27">
        <f t="shared" si="7"/>
        <v>18933</v>
      </c>
      <c r="H328" s="27">
        <f t="shared" si="7"/>
        <v>18933</v>
      </c>
    </row>
    <row r="329" spans="1:8" s="24" customFormat="1" ht="27" customHeight="1">
      <c r="A329" s="23" t="s">
        <v>290</v>
      </c>
      <c r="B329" s="6" t="s">
        <v>89</v>
      </c>
      <c r="C329" s="5" t="s">
        <v>167</v>
      </c>
      <c r="D329" s="5" t="s">
        <v>48</v>
      </c>
      <c r="E329" s="31">
        <v>16273</v>
      </c>
      <c r="F329" s="27">
        <f>E329</f>
        <v>16273</v>
      </c>
      <c r="G329" s="27">
        <v>18933</v>
      </c>
      <c r="H329" s="27">
        <v>18933</v>
      </c>
    </row>
    <row r="330" spans="1:8" s="24" customFormat="1" ht="51" customHeight="1">
      <c r="A330" s="9" t="s">
        <v>305</v>
      </c>
      <c r="B330" s="2" t="s">
        <v>89</v>
      </c>
      <c r="C330" s="76" t="s">
        <v>168</v>
      </c>
      <c r="D330" s="2" t="s">
        <v>56</v>
      </c>
      <c r="E330" s="27">
        <f>E332+E334</f>
        <v>13739</v>
      </c>
      <c r="F330" s="27">
        <f>F332+F334</f>
        <v>13739</v>
      </c>
      <c r="G330" s="27">
        <f>G332+G334</f>
        <v>13739</v>
      </c>
      <c r="H330" s="27">
        <f>H332+H334</f>
        <v>13739</v>
      </c>
    </row>
    <row r="331" spans="1:8" s="24" customFormat="1" ht="69" customHeight="1">
      <c r="A331" s="21" t="s">
        <v>185</v>
      </c>
      <c r="B331" s="2" t="s">
        <v>89</v>
      </c>
      <c r="C331" s="5" t="s">
        <v>168</v>
      </c>
      <c r="D331" s="2" t="s">
        <v>184</v>
      </c>
      <c r="E331" s="27">
        <f>E332</f>
        <v>1117.7</v>
      </c>
      <c r="F331" s="27">
        <f>F332</f>
        <v>1117.7</v>
      </c>
      <c r="G331" s="27">
        <f>G332</f>
        <v>1117.7</v>
      </c>
      <c r="H331" s="27">
        <f>H332</f>
        <v>1117.7</v>
      </c>
    </row>
    <row r="332" spans="1:8" s="24" customFormat="1" ht="20.25" customHeight="1">
      <c r="A332" s="21" t="s">
        <v>187</v>
      </c>
      <c r="B332" s="2" t="s">
        <v>89</v>
      </c>
      <c r="C332" s="5" t="s">
        <v>168</v>
      </c>
      <c r="D332" s="2" t="s">
        <v>186</v>
      </c>
      <c r="E332" s="27">
        <v>1117.7</v>
      </c>
      <c r="F332" s="27">
        <v>1117.7</v>
      </c>
      <c r="G332" s="27">
        <v>1117.7</v>
      </c>
      <c r="H332" s="27">
        <v>1117.7</v>
      </c>
    </row>
    <row r="333" spans="1:8" s="24" customFormat="1" ht="34.5" customHeight="1">
      <c r="A333" s="37" t="s">
        <v>193</v>
      </c>
      <c r="B333" s="2" t="s">
        <v>89</v>
      </c>
      <c r="C333" s="5" t="s">
        <v>168</v>
      </c>
      <c r="D333" s="2" t="s">
        <v>192</v>
      </c>
      <c r="E333" s="27">
        <f>E334</f>
        <v>12621.3</v>
      </c>
      <c r="F333" s="27">
        <f>F334</f>
        <v>12621.3</v>
      </c>
      <c r="G333" s="27">
        <f>G334</f>
        <v>12621.3</v>
      </c>
      <c r="H333" s="27">
        <f>H334</f>
        <v>12621.3</v>
      </c>
    </row>
    <row r="334" spans="1:13" s="33" customFormat="1" ht="23.25" customHeight="1">
      <c r="A334" s="15" t="s">
        <v>191</v>
      </c>
      <c r="B334" s="2" t="s">
        <v>89</v>
      </c>
      <c r="C334" s="5" t="s">
        <v>168</v>
      </c>
      <c r="D334" s="2" t="s">
        <v>190</v>
      </c>
      <c r="E334" s="27">
        <v>12621.3</v>
      </c>
      <c r="F334" s="27">
        <v>12621.3</v>
      </c>
      <c r="G334" s="27">
        <v>12621.3</v>
      </c>
      <c r="H334" s="27">
        <v>12621.3</v>
      </c>
      <c r="I334" s="40"/>
      <c r="J334" s="40"/>
      <c r="K334" s="40"/>
      <c r="L334" s="40"/>
      <c r="M334" s="40"/>
    </row>
    <row r="335" spans="1:13" s="33" customFormat="1" ht="24.75" customHeight="1">
      <c r="A335" s="37" t="s">
        <v>216</v>
      </c>
      <c r="B335" s="2" t="s">
        <v>89</v>
      </c>
      <c r="C335" s="5" t="s">
        <v>162</v>
      </c>
      <c r="D335" s="1" t="s">
        <v>56</v>
      </c>
      <c r="E335" s="27">
        <f>E336</f>
        <v>276729.9</v>
      </c>
      <c r="F335" s="27"/>
      <c r="G335" s="27">
        <f>G336</f>
        <v>242657.9</v>
      </c>
      <c r="H335" s="27"/>
      <c r="I335" s="40"/>
      <c r="J335" s="40"/>
      <c r="K335" s="40"/>
      <c r="L335" s="40"/>
      <c r="M335" s="40"/>
    </row>
    <row r="336" spans="1:8" s="24" customFormat="1" ht="19.5" customHeight="1">
      <c r="A336" s="91" t="s">
        <v>67</v>
      </c>
      <c r="B336" s="34" t="s">
        <v>89</v>
      </c>
      <c r="C336" s="39" t="s">
        <v>162</v>
      </c>
      <c r="D336" s="39" t="s">
        <v>56</v>
      </c>
      <c r="E336" s="27">
        <f>E337+E360+E363+E366+E369+E372</f>
        <v>276729.9</v>
      </c>
      <c r="F336" s="27"/>
      <c r="G336" s="27">
        <f>G337+G360+G363+G366+G369+G372</f>
        <v>242657.9</v>
      </c>
      <c r="H336" s="27"/>
    </row>
    <row r="337" spans="1:8" s="24" customFormat="1" ht="20.25" customHeight="1">
      <c r="A337" s="37" t="s">
        <v>217</v>
      </c>
      <c r="B337" s="34" t="s">
        <v>89</v>
      </c>
      <c r="C337" s="39" t="s">
        <v>162</v>
      </c>
      <c r="D337" s="39" t="s">
        <v>56</v>
      </c>
      <c r="E337" s="78">
        <f>E338+E345+E350+E355</f>
        <v>40397.4</v>
      </c>
      <c r="F337" s="78"/>
      <c r="G337" s="78">
        <f>G338+G345+G350+G355</f>
        <v>40397.4</v>
      </c>
      <c r="H337" s="78"/>
    </row>
    <row r="338" spans="1:8" s="24" customFormat="1" ht="21" customHeight="1">
      <c r="A338" s="37" t="s">
        <v>217</v>
      </c>
      <c r="B338" s="2" t="s">
        <v>89</v>
      </c>
      <c r="C338" s="5" t="s">
        <v>240</v>
      </c>
      <c r="D338" s="39" t="s">
        <v>56</v>
      </c>
      <c r="E338" s="78">
        <f>E339+E341+E343</f>
        <v>27475.5</v>
      </c>
      <c r="F338" s="78"/>
      <c r="G338" s="78">
        <f>G339+G341+G343</f>
        <v>27475.5</v>
      </c>
      <c r="H338" s="78"/>
    </row>
    <row r="339" spans="1:8" s="24" customFormat="1" ht="67.5" customHeight="1">
      <c r="A339" s="21" t="s">
        <v>185</v>
      </c>
      <c r="B339" s="2" t="s">
        <v>89</v>
      </c>
      <c r="C339" s="5" t="s">
        <v>240</v>
      </c>
      <c r="D339" s="5" t="s">
        <v>184</v>
      </c>
      <c r="E339" s="27">
        <f>E340</f>
        <v>756.2</v>
      </c>
      <c r="F339" s="27"/>
      <c r="G339" s="27">
        <f>G340</f>
        <v>756.2</v>
      </c>
      <c r="H339" s="27"/>
    </row>
    <row r="340" spans="1:8" s="24" customFormat="1" ht="21" customHeight="1">
      <c r="A340" s="21" t="s">
        <v>187</v>
      </c>
      <c r="B340" s="2" t="s">
        <v>89</v>
      </c>
      <c r="C340" s="5" t="s">
        <v>240</v>
      </c>
      <c r="D340" s="5" t="s">
        <v>186</v>
      </c>
      <c r="E340" s="27">
        <v>756.2</v>
      </c>
      <c r="F340" s="27"/>
      <c r="G340" s="27">
        <v>756.2</v>
      </c>
      <c r="H340" s="27"/>
    </row>
    <row r="341" spans="1:8" s="24" customFormat="1" ht="26.25" customHeight="1">
      <c r="A341" s="36" t="s">
        <v>179</v>
      </c>
      <c r="B341" s="2" t="s">
        <v>89</v>
      </c>
      <c r="C341" s="5" t="s">
        <v>240</v>
      </c>
      <c r="D341" s="5" t="s">
        <v>178</v>
      </c>
      <c r="E341" s="27">
        <f>E342</f>
        <v>24428.3</v>
      </c>
      <c r="F341" s="27"/>
      <c r="G341" s="27">
        <f>G342</f>
        <v>24428.3</v>
      </c>
      <c r="H341" s="27"/>
    </row>
    <row r="342" spans="1:8" s="24" customFormat="1" ht="29.25" customHeight="1">
      <c r="A342" s="36" t="s">
        <v>181</v>
      </c>
      <c r="B342" s="2" t="s">
        <v>89</v>
      </c>
      <c r="C342" s="5" t="s">
        <v>240</v>
      </c>
      <c r="D342" s="5" t="s">
        <v>180</v>
      </c>
      <c r="E342" s="27">
        <v>24428.3</v>
      </c>
      <c r="F342" s="27"/>
      <c r="G342" s="27">
        <v>24428.3</v>
      </c>
      <c r="H342" s="27"/>
    </row>
    <row r="343" spans="1:8" s="24" customFormat="1" ht="24" customHeight="1">
      <c r="A343" s="36" t="s">
        <v>183</v>
      </c>
      <c r="B343" s="2" t="s">
        <v>89</v>
      </c>
      <c r="C343" s="5" t="s">
        <v>240</v>
      </c>
      <c r="D343" s="5" t="s">
        <v>182</v>
      </c>
      <c r="E343" s="27">
        <f>E344</f>
        <v>2291</v>
      </c>
      <c r="F343" s="27"/>
      <c r="G343" s="27">
        <f>G344</f>
        <v>2291</v>
      </c>
      <c r="H343" s="27"/>
    </row>
    <row r="344" spans="1:8" s="24" customFormat="1" ht="15.75" customHeight="1">
      <c r="A344" s="36" t="s">
        <v>189</v>
      </c>
      <c r="B344" s="2" t="s">
        <v>89</v>
      </c>
      <c r="C344" s="5" t="s">
        <v>240</v>
      </c>
      <c r="D344" s="5" t="s">
        <v>188</v>
      </c>
      <c r="E344" s="27">
        <v>2291</v>
      </c>
      <c r="F344" s="27"/>
      <c r="G344" s="27">
        <v>2291</v>
      </c>
      <c r="H344" s="27"/>
    </row>
    <row r="345" spans="1:8" s="24" customFormat="1" ht="38.25" customHeight="1">
      <c r="A345" s="36" t="s">
        <v>218</v>
      </c>
      <c r="B345" s="2" t="s">
        <v>89</v>
      </c>
      <c r="C345" s="5" t="s">
        <v>278</v>
      </c>
      <c r="D345" s="5" t="s">
        <v>56</v>
      </c>
      <c r="E345" s="27">
        <f>E346+E348</f>
        <v>6359</v>
      </c>
      <c r="F345" s="27"/>
      <c r="G345" s="27">
        <f>G346+G348</f>
        <v>6359</v>
      </c>
      <c r="H345" s="27"/>
    </row>
    <row r="346" spans="1:8" s="24" customFormat="1" ht="24" customHeight="1">
      <c r="A346" s="36" t="s">
        <v>179</v>
      </c>
      <c r="B346" s="2" t="s">
        <v>89</v>
      </c>
      <c r="C346" s="5" t="s">
        <v>278</v>
      </c>
      <c r="D346" s="1" t="s">
        <v>178</v>
      </c>
      <c r="E346" s="27">
        <f>E347</f>
        <v>1391</v>
      </c>
      <c r="F346" s="27"/>
      <c r="G346" s="27">
        <f>G347</f>
        <v>1391</v>
      </c>
      <c r="H346" s="27"/>
    </row>
    <row r="347" spans="1:8" s="24" customFormat="1" ht="30.75" customHeight="1">
      <c r="A347" s="36" t="s">
        <v>181</v>
      </c>
      <c r="B347" s="2" t="s">
        <v>89</v>
      </c>
      <c r="C347" s="5" t="s">
        <v>278</v>
      </c>
      <c r="D347" s="1" t="s">
        <v>180</v>
      </c>
      <c r="E347" s="27">
        <v>1391</v>
      </c>
      <c r="F347" s="27"/>
      <c r="G347" s="27">
        <v>1391</v>
      </c>
      <c r="H347" s="27"/>
    </row>
    <row r="348" spans="1:8" s="24" customFormat="1" ht="27.75" customHeight="1">
      <c r="A348" s="37" t="s">
        <v>193</v>
      </c>
      <c r="B348" s="2" t="s">
        <v>89</v>
      </c>
      <c r="C348" s="5" t="s">
        <v>278</v>
      </c>
      <c r="D348" s="1" t="s">
        <v>192</v>
      </c>
      <c r="E348" s="27">
        <f>E349</f>
        <v>4968</v>
      </c>
      <c r="F348" s="27"/>
      <c r="G348" s="27">
        <f>G349</f>
        <v>4968</v>
      </c>
      <c r="H348" s="27"/>
    </row>
    <row r="349" spans="1:8" s="24" customFormat="1" ht="18.75" customHeight="1">
      <c r="A349" s="15" t="s">
        <v>191</v>
      </c>
      <c r="B349" s="2" t="s">
        <v>89</v>
      </c>
      <c r="C349" s="5" t="s">
        <v>278</v>
      </c>
      <c r="D349" s="1" t="s">
        <v>190</v>
      </c>
      <c r="E349" s="27">
        <v>4968</v>
      </c>
      <c r="F349" s="27"/>
      <c r="G349" s="27">
        <v>4968</v>
      </c>
      <c r="H349" s="27"/>
    </row>
    <row r="350" spans="1:8" s="24" customFormat="1" ht="32.25" customHeight="1">
      <c r="A350" s="37" t="s">
        <v>219</v>
      </c>
      <c r="B350" s="2" t="s">
        <v>89</v>
      </c>
      <c r="C350" s="5" t="s">
        <v>273</v>
      </c>
      <c r="D350" s="1" t="s">
        <v>56</v>
      </c>
      <c r="E350" s="27">
        <f>E351+E353</f>
        <v>2064</v>
      </c>
      <c r="F350" s="27"/>
      <c r="G350" s="27">
        <f>G351+G353</f>
        <v>2064</v>
      </c>
      <c r="H350" s="27"/>
    </row>
    <row r="351" spans="1:8" s="24" customFormat="1" ht="18" customHeight="1">
      <c r="A351" s="36" t="s">
        <v>179</v>
      </c>
      <c r="B351" s="2" t="s">
        <v>89</v>
      </c>
      <c r="C351" s="5" t="s">
        <v>273</v>
      </c>
      <c r="D351" s="1" t="s">
        <v>178</v>
      </c>
      <c r="E351" s="27">
        <f>E352</f>
        <v>312</v>
      </c>
      <c r="F351" s="27"/>
      <c r="G351" s="27">
        <f>G352</f>
        <v>312</v>
      </c>
      <c r="H351" s="27"/>
    </row>
    <row r="352" spans="1:8" s="24" customFormat="1" ht="34.5" customHeight="1">
      <c r="A352" s="36" t="s">
        <v>181</v>
      </c>
      <c r="B352" s="2" t="s">
        <v>89</v>
      </c>
      <c r="C352" s="5" t="s">
        <v>273</v>
      </c>
      <c r="D352" s="1" t="s">
        <v>180</v>
      </c>
      <c r="E352" s="27">
        <v>312</v>
      </c>
      <c r="F352" s="27"/>
      <c r="G352" s="27">
        <v>312</v>
      </c>
      <c r="H352" s="27"/>
    </row>
    <row r="353" spans="1:8" s="24" customFormat="1" ht="29.25" customHeight="1">
      <c r="A353" s="37" t="s">
        <v>193</v>
      </c>
      <c r="B353" s="2" t="s">
        <v>89</v>
      </c>
      <c r="C353" s="5" t="s">
        <v>273</v>
      </c>
      <c r="D353" s="1" t="s">
        <v>192</v>
      </c>
      <c r="E353" s="27">
        <f>E354</f>
        <v>1752</v>
      </c>
      <c r="F353" s="27"/>
      <c r="G353" s="27">
        <f>G354</f>
        <v>1752</v>
      </c>
      <c r="H353" s="27"/>
    </row>
    <row r="354" spans="1:8" s="24" customFormat="1" ht="21" customHeight="1">
      <c r="A354" s="15" t="s">
        <v>191</v>
      </c>
      <c r="B354" s="2" t="s">
        <v>89</v>
      </c>
      <c r="C354" s="5" t="s">
        <v>273</v>
      </c>
      <c r="D354" s="1" t="s">
        <v>190</v>
      </c>
      <c r="E354" s="27">
        <v>1752</v>
      </c>
      <c r="F354" s="27"/>
      <c r="G354" s="27">
        <v>1752</v>
      </c>
      <c r="H354" s="27"/>
    </row>
    <row r="355" spans="1:8" s="24" customFormat="1" ht="33.75" customHeight="1">
      <c r="A355" s="37" t="s">
        <v>220</v>
      </c>
      <c r="B355" s="2" t="s">
        <v>89</v>
      </c>
      <c r="C355" s="5" t="s">
        <v>274</v>
      </c>
      <c r="D355" s="1" t="s">
        <v>56</v>
      </c>
      <c r="E355" s="27">
        <f>E356+E358</f>
        <v>4498.900000000001</v>
      </c>
      <c r="F355" s="27"/>
      <c r="G355" s="27">
        <f>G356+G358</f>
        <v>4498.900000000001</v>
      </c>
      <c r="H355" s="27"/>
    </row>
    <row r="356" spans="1:8" s="24" customFormat="1" ht="20.25" customHeight="1">
      <c r="A356" s="36" t="s">
        <v>179</v>
      </c>
      <c r="B356" s="2" t="s">
        <v>89</v>
      </c>
      <c r="C356" s="5" t="s">
        <v>274</v>
      </c>
      <c r="D356" s="1" t="s">
        <v>178</v>
      </c>
      <c r="E356" s="27">
        <f>E357</f>
        <v>348.1</v>
      </c>
      <c r="F356" s="27"/>
      <c r="G356" s="27">
        <f>G357</f>
        <v>348.1</v>
      </c>
      <c r="H356" s="27"/>
    </row>
    <row r="357" spans="1:8" s="24" customFormat="1" ht="27.75" customHeight="1">
      <c r="A357" s="36" t="s">
        <v>181</v>
      </c>
      <c r="B357" s="2" t="s">
        <v>89</v>
      </c>
      <c r="C357" s="5" t="s">
        <v>274</v>
      </c>
      <c r="D357" s="1" t="s">
        <v>180</v>
      </c>
      <c r="E357" s="27">
        <v>348.1</v>
      </c>
      <c r="F357" s="27"/>
      <c r="G357" s="27">
        <v>348.1</v>
      </c>
      <c r="H357" s="27"/>
    </row>
    <row r="358" spans="1:8" s="24" customFormat="1" ht="27.75" customHeight="1">
      <c r="A358" s="37" t="s">
        <v>193</v>
      </c>
      <c r="B358" s="34" t="s">
        <v>89</v>
      </c>
      <c r="C358" s="39" t="s">
        <v>274</v>
      </c>
      <c r="D358" s="90" t="s">
        <v>192</v>
      </c>
      <c r="E358" s="78">
        <f>E359</f>
        <v>4150.8</v>
      </c>
      <c r="F358" s="78"/>
      <c r="G358" s="78">
        <f>G359</f>
        <v>4150.8</v>
      </c>
      <c r="H358" s="78"/>
    </row>
    <row r="359" spans="1:8" s="24" customFormat="1" ht="21" customHeight="1">
      <c r="A359" s="73" t="s">
        <v>191</v>
      </c>
      <c r="B359" s="34" t="s">
        <v>89</v>
      </c>
      <c r="C359" s="39" t="s">
        <v>274</v>
      </c>
      <c r="D359" s="90" t="s">
        <v>190</v>
      </c>
      <c r="E359" s="78">
        <v>4150.8</v>
      </c>
      <c r="F359" s="78"/>
      <c r="G359" s="78">
        <v>4150.8</v>
      </c>
      <c r="H359" s="78"/>
    </row>
    <row r="360" spans="1:8" s="24" customFormat="1" ht="29.25" customHeight="1">
      <c r="A360" s="15" t="s">
        <v>221</v>
      </c>
      <c r="B360" s="2" t="s">
        <v>89</v>
      </c>
      <c r="C360" s="5" t="s">
        <v>241</v>
      </c>
      <c r="D360" s="1" t="s">
        <v>56</v>
      </c>
      <c r="E360" s="27">
        <f>E361</f>
        <v>153374.1</v>
      </c>
      <c r="F360" s="27"/>
      <c r="G360" s="27">
        <f>G361</f>
        <v>119302.1</v>
      </c>
      <c r="H360" s="27"/>
    </row>
    <row r="361" spans="1:8" s="24" customFormat="1" ht="32.25" customHeight="1">
      <c r="A361" s="37" t="s">
        <v>193</v>
      </c>
      <c r="B361" s="2" t="s">
        <v>89</v>
      </c>
      <c r="C361" s="5" t="s">
        <v>241</v>
      </c>
      <c r="D361" s="1" t="s">
        <v>192</v>
      </c>
      <c r="E361" s="27">
        <f>E362</f>
        <v>153374.1</v>
      </c>
      <c r="F361" s="27"/>
      <c r="G361" s="27">
        <f>G362</f>
        <v>119302.1</v>
      </c>
      <c r="H361" s="27"/>
    </row>
    <row r="362" spans="1:8" s="24" customFormat="1" ht="27" customHeight="1">
      <c r="A362" s="15" t="s">
        <v>191</v>
      </c>
      <c r="B362" s="2" t="s">
        <v>89</v>
      </c>
      <c r="C362" s="5" t="s">
        <v>241</v>
      </c>
      <c r="D362" s="1" t="s">
        <v>190</v>
      </c>
      <c r="E362" s="27">
        <v>153374.1</v>
      </c>
      <c r="F362" s="27"/>
      <c r="G362" s="27">
        <f>153374.1-34072</f>
        <v>119302.1</v>
      </c>
      <c r="H362" s="27"/>
    </row>
    <row r="363" spans="1:8" s="24" customFormat="1" ht="21" customHeight="1">
      <c r="A363" s="116" t="s">
        <v>213</v>
      </c>
      <c r="B363" s="2" t="s">
        <v>89</v>
      </c>
      <c r="C363" s="2" t="s">
        <v>254</v>
      </c>
      <c r="D363" s="90" t="s">
        <v>56</v>
      </c>
      <c r="E363" s="27">
        <f>E364</f>
        <v>2792.4</v>
      </c>
      <c r="F363" s="27"/>
      <c r="G363" s="27">
        <f>G364</f>
        <v>2792.4</v>
      </c>
      <c r="H363" s="27"/>
    </row>
    <row r="364" spans="1:8" s="24" customFormat="1" ht="32.25" customHeight="1">
      <c r="A364" s="117" t="s">
        <v>193</v>
      </c>
      <c r="B364" s="2" t="s">
        <v>89</v>
      </c>
      <c r="C364" s="2" t="s">
        <v>254</v>
      </c>
      <c r="D364" s="1" t="s">
        <v>192</v>
      </c>
      <c r="E364" s="27">
        <f>E365</f>
        <v>2792.4</v>
      </c>
      <c r="F364" s="27"/>
      <c r="G364" s="27">
        <f>G365</f>
        <v>2792.4</v>
      </c>
      <c r="H364" s="27"/>
    </row>
    <row r="365" spans="1:8" s="24" customFormat="1" ht="24.75" customHeight="1">
      <c r="A365" s="15" t="s">
        <v>191</v>
      </c>
      <c r="B365" s="2" t="s">
        <v>89</v>
      </c>
      <c r="C365" s="5" t="s">
        <v>254</v>
      </c>
      <c r="D365" s="1" t="s">
        <v>190</v>
      </c>
      <c r="E365" s="27">
        <v>2792.4</v>
      </c>
      <c r="F365" s="27"/>
      <c r="G365" s="27">
        <v>2792.4</v>
      </c>
      <c r="H365" s="27"/>
    </row>
    <row r="366" spans="1:8" s="24" customFormat="1" ht="24" customHeight="1">
      <c r="A366" s="116" t="s">
        <v>208</v>
      </c>
      <c r="B366" s="2" t="s">
        <v>89</v>
      </c>
      <c r="C366" s="2" t="s">
        <v>255</v>
      </c>
      <c r="D366" s="1" t="s">
        <v>56</v>
      </c>
      <c r="E366" s="27">
        <f>E367</f>
        <v>73866</v>
      </c>
      <c r="F366" s="27"/>
      <c r="G366" s="27">
        <f>G367</f>
        <v>73866</v>
      </c>
      <c r="H366" s="27"/>
    </row>
    <row r="367" spans="1:8" s="24" customFormat="1" ht="32.25" customHeight="1">
      <c r="A367" s="117" t="s">
        <v>193</v>
      </c>
      <c r="B367" s="2" t="s">
        <v>89</v>
      </c>
      <c r="C367" s="2" t="s">
        <v>255</v>
      </c>
      <c r="D367" s="1" t="s">
        <v>192</v>
      </c>
      <c r="E367" s="27">
        <f>E368</f>
        <v>73866</v>
      </c>
      <c r="F367" s="27"/>
      <c r="G367" s="27">
        <f>G368</f>
        <v>73866</v>
      </c>
      <c r="H367" s="27"/>
    </row>
    <row r="368" spans="1:8" s="24" customFormat="1" ht="22.5" customHeight="1">
      <c r="A368" s="15" t="s">
        <v>191</v>
      </c>
      <c r="B368" s="2" t="s">
        <v>89</v>
      </c>
      <c r="C368" s="5" t="s">
        <v>255</v>
      </c>
      <c r="D368" s="1" t="s">
        <v>190</v>
      </c>
      <c r="E368" s="27">
        <v>73866</v>
      </c>
      <c r="F368" s="27"/>
      <c r="G368" s="27">
        <v>73866</v>
      </c>
      <c r="H368" s="27"/>
    </row>
    <row r="369" spans="1:8" s="24" customFormat="1" ht="28.5" customHeight="1">
      <c r="A369" s="73" t="s">
        <v>277</v>
      </c>
      <c r="B369" s="2" t="s">
        <v>89</v>
      </c>
      <c r="C369" s="5" t="s">
        <v>256</v>
      </c>
      <c r="D369" s="1" t="s">
        <v>56</v>
      </c>
      <c r="E369" s="27">
        <f>E370</f>
        <v>5500</v>
      </c>
      <c r="F369" s="27"/>
      <c r="G369" s="27">
        <f>G370</f>
        <v>5500</v>
      </c>
      <c r="H369" s="27"/>
    </row>
    <row r="370" spans="1:8" s="24" customFormat="1" ht="32.25" customHeight="1">
      <c r="A370" s="37" t="s">
        <v>193</v>
      </c>
      <c r="B370" s="2" t="s">
        <v>89</v>
      </c>
      <c r="C370" s="5" t="s">
        <v>256</v>
      </c>
      <c r="D370" s="1" t="s">
        <v>192</v>
      </c>
      <c r="E370" s="27">
        <f>E371</f>
        <v>5500</v>
      </c>
      <c r="F370" s="27"/>
      <c r="G370" s="27">
        <f>G371</f>
        <v>5500</v>
      </c>
      <c r="H370" s="27"/>
    </row>
    <row r="371" spans="1:8" s="24" customFormat="1" ht="24.75" customHeight="1">
      <c r="A371" s="116" t="s">
        <v>191</v>
      </c>
      <c r="B371" s="2" t="s">
        <v>89</v>
      </c>
      <c r="C371" s="2" t="s">
        <v>256</v>
      </c>
      <c r="D371" s="1" t="s">
        <v>190</v>
      </c>
      <c r="E371" s="27">
        <v>5500</v>
      </c>
      <c r="F371" s="27"/>
      <c r="G371" s="27">
        <v>5500</v>
      </c>
      <c r="H371" s="27"/>
    </row>
    <row r="372" spans="1:8" s="24" customFormat="1" ht="32.25" customHeight="1">
      <c r="A372" s="37" t="s">
        <v>215</v>
      </c>
      <c r="B372" s="2" t="s">
        <v>89</v>
      </c>
      <c r="C372" s="5" t="s">
        <v>271</v>
      </c>
      <c r="D372" s="1" t="s">
        <v>56</v>
      </c>
      <c r="E372" s="27">
        <f>E373</f>
        <v>800</v>
      </c>
      <c r="F372" s="27"/>
      <c r="G372" s="27">
        <f>G373</f>
        <v>800</v>
      </c>
      <c r="H372" s="27"/>
    </row>
    <row r="373" spans="1:8" s="24" customFormat="1" ht="32.25" customHeight="1">
      <c r="A373" s="37" t="s">
        <v>193</v>
      </c>
      <c r="B373" s="2" t="s">
        <v>89</v>
      </c>
      <c r="C373" s="5" t="s">
        <v>271</v>
      </c>
      <c r="D373" s="1" t="s">
        <v>192</v>
      </c>
      <c r="E373" s="27">
        <f>E374</f>
        <v>800</v>
      </c>
      <c r="F373" s="27"/>
      <c r="G373" s="27">
        <f>G374</f>
        <v>800</v>
      </c>
      <c r="H373" s="27"/>
    </row>
    <row r="374" spans="1:8" s="24" customFormat="1" ht="24" customHeight="1">
      <c r="A374" s="73" t="s">
        <v>191</v>
      </c>
      <c r="B374" s="34" t="s">
        <v>89</v>
      </c>
      <c r="C374" s="5" t="s">
        <v>271</v>
      </c>
      <c r="D374" s="90" t="s">
        <v>190</v>
      </c>
      <c r="E374" s="78">
        <v>800</v>
      </c>
      <c r="F374" s="78"/>
      <c r="G374" s="78">
        <v>800</v>
      </c>
      <c r="H374" s="78"/>
    </row>
    <row r="375" spans="1:8" s="24" customFormat="1" ht="23.25" customHeight="1">
      <c r="A375" s="92" t="s">
        <v>68</v>
      </c>
      <c r="B375" s="66" t="s">
        <v>89</v>
      </c>
      <c r="C375" s="5" t="s">
        <v>77</v>
      </c>
      <c r="D375" s="64" t="s">
        <v>56</v>
      </c>
      <c r="E375" s="65">
        <f>E376+E387+E391</f>
        <v>371749.19999999995</v>
      </c>
      <c r="F375" s="28"/>
      <c r="G375" s="65">
        <f>G376+G387+G391</f>
        <v>371749.19999999995</v>
      </c>
      <c r="H375" s="28"/>
    </row>
    <row r="376" spans="1:8" s="24" customFormat="1" ht="56.25" customHeight="1">
      <c r="A376" s="42" t="s">
        <v>321</v>
      </c>
      <c r="B376" s="2" t="s">
        <v>89</v>
      </c>
      <c r="C376" s="5" t="s">
        <v>161</v>
      </c>
      <c r="D376" s="1" t="s">
        <v>56</v>
      </c>
      <c r="E376" s="121">
        <f>E377</f>
        <v>136782.3</v>
      </c>
      <c r="F376" s="28"/>
      <c r="G376" s="65">
        <f>G377</f>
        <v>136782.3</v>
      </c>
      <c r="H376" s="28"/>
    </row>
    <row r="377" spans="1:8" s="24" customFormat="1" ht="40.5" customHeight="1">
      <c r="A377" s="37" t="s">
        <v>323</v>
      </c>
      <c r="B377" s="2" t="s">
        <v>89</v>
      </c>
      <c r="C377" s="5" t="s">
        <v>222</v>
      </c>
      <c r="D377" s="1" t="s">
        <v>56</v>
      </c>
      <c r="E377" s="121">
        <f>E378+E381+E384</f>
        <v>136782.3</v>
      </c>
      <c r="F377" s="28"/>
      <c r="G377" s="65">
        <f>G378+G381+G384</f>
        <v>136782.3</v>
      </c>
      <c r="H377" s="28"/>
    </row>
    <row r="378" spans="1:8" s="24" customFormat="1" ht="30.75" customHeight="1">
      <c r="A378" s="10" t="s">
        <v>285</v>
      </c>
      <c r="B378" s="4" t="s">
        <v>89</v>
      </c>
      <c r="C378" s="5" t="s">
        <v>279</v>
      </c>
      <c r="D378" s="4" t="s">
        <v>56</v>
      </c>
      <c r="E378" s="122">
        <f>E379</f>
        <v>133635.3</v>
      </c>
      <c r="F378" s="28"/>
      <c r="G378" s="27">
        <f>G379</f>
        <v>133635.3</v>
      </c>
      <c r="H378" s="28"/>
    </row>
    <row r="379" spans="1:8" s="24" customFormat="1" ht="32.25" customHeight="1">
      <c r="A379" s="37" t="s">
        <v>193</v>
      </c>
      <c r="B379" s="4" t="s">
        <v>89</v>
      </c>
      <c r="C379" s="5" t="s">
        <v>279</v>
      </c>
      <c r="D379" s="4" t="s">
        <v>192</v>
      </c>
      <c r="E379" s="122">
        <f>E380</f>
        <v>133635.3</v>
      </c>
      <c r="F379" s="28"/>
      <c r="G379" s="27">
        <f>G380</f>
        <v>133635.3</v>
      </c>
      <c r="H379" s="28"/>
    </row>
    <row r="380" spans="1:8" s="24" customFormat="1" ht="21.75" customHeight="1">
      <c r="A380" s="15" t="s">
        <v>191</v>
      </c>
      <c r="B380" s="4" t="s">
        <v>89</v>
      </c>
      <c r="C380" s="5" t="s">
        <v>279</v>
      </c>
      <c r="D380" s="4" t="s">
        <v>190</v>
      </c>
      <c r="E380" s="122">
        <v>133635.3</v>
      </c>
      <c r="F380" s="28"/>
      <c r="G380" s="27">
        <v>133635.3</v>
      </c>
      <c r="H380" s="28"/>
    </row>
    <row r="381" spans="1:8" s="24" customFormat="1" ht="21.75" customHeight="1">
      <c r="A381" s="15" t="s">
        <v>213</v>
      </c>
      <c r="B381" s="4" t="s">
        <v>89</v>
      </c>
      <c r="C381" s="5" t="s">
        <v>400</v>
      </c>
      <c r="D381" s="4" t="s">
        <v>56</v>
      </c>
      <c r="E381" s="27">
        <f>E382</f>
        <v>211</v>
      </c>
      <c r="F381" s="28"/>
      <c r="G381" s="27">
        <f>G382</f>
        <v>211</v>
      </c>
      <c r="H381" s="28"/>
    </row>
    <row r="382" spans="1:8" s="24" customFormat="1" ht="27.75" customHeight="1">
      <c r="A382" s="37" t="s">
        <v>193</v>
      </c>
      <c r="B382" s="4" t="s">
        <v>89</v>
      </c>
      <c r="C382" s="5" t="s">
        <v>400</v>
      </c>
      <c r="D382" s="4" t="s">
        <v>192</v>
      </c>
      <c r="E382" s="27">
        <f>E383</f>
        <v>211</v>
      </c>
      <c r="F382" s="28"/>
      <c r="G382" s="27">
        <f>G383</f>
        <v>211</v>
      </c>
      <c r="H382" s="28"/>
    </row>
    <row r="383" spans="1:8" s="24" customFormat="1" ht="21.75" customHeight="1">
      <c r="A383" s="15" t="s">
        <v>191</v>
      </c>
      <c r="B383" s="4" t="s">
        <v>89</v>
      </c>
      <c r="C383" s="5" t="s">
        <v>400</v>
      </c>
      <c r="D383" s="4" t="s">
        <v>190</v>
      </c>
      <c r="E383" s="27">
        <v>211</v>
      </c>
      <c r="F383" s="28"/>
      <c r="G383" s="27">
        <v>211</v>
      </c>
      <c r="H383" s="28"/>
    </row>
    <row r="384" spans="1:8" s="24" customFormat="1" ht="21.75" customHeight="1">
      <c r="A384" s="116" t="s">
        <v>208</v>
      </c>
      <c r="B384" s="2" t="s">
        <v>89</v>
      </c>
      <c r="C384" s="2" t="s">
        <v>401</v>
      </c>
      <c r="D384" s="2" t="s">
        <v>56</v>
      </c>
      <c r="E384" s="27">
        <f>E385</f>
        <v>2936</v>
      </c>
      <c r="F384" s="28"/>
      <c r="G384" s="27">
        <f>G385</f>
        <v>2936</v>
      </c>
      <c r="H384" s="28"/>
    </row>
    <row r="385" spans="1:8" s="24" customFormat="1" ht="28.5" customHeight="1">
      <c r="A385" s="37" t="s">
        <v>193</v>
      </c>
      <c r="B385" s="4" t="s">
        <v>89</v>
      </c>
      <c r="C385" s="5" t="s">
        <v>401</v>
      </c>
      <c r="D385" s="4" t="s">
        <v>192</v>
      </c>
      <c r="E385" s="27">
        <f>E386</f>
        <v>2936</v>
      </c>
      <c r="F385" s="28"/>
      <c r="G385" s="27">
        <f>G386</f>
        <v>2936</v>
      </c>
      <c r="H385" s="28"/>
    </row>
    <row r="386" spans="1:8" s="24" customFormat="1" ht="21.75" customHeight="1">
      <c r="A386" s="15" t="s">
        <v>191</v>
      </c>
      <c r="B386" s="4" t="s">
        <v>89</v>
      </c>
      <c r="C386" s="5" t="s">
        <v>401</v>
      </c>
      <c r="D386" s="4" t="s">
        <v>190</v>
      </c>
      <c r="E386" s="27">
        <v>2936</v>
      </c>
      <c r="F386" s="28"/>
      <c r="G386" s="27">
        <v>2936</v>
      </c>
      <c r="H386" s="28"/>
    </row>
    <row r="387" spans="1:8" s="24" customFormat="1" ht="53.25" customHeight="1">
      <c r="A387" s="106" t="s">
        <v>324</v>
      </c>
      <c r="B387" s="1" t="s">
        <v>89</v>
      </c>
      <c r="C387" s="5" t="s">
        <v>242</v>
      </c>
      <c r="D387" s="6" t="s">
        <v>56</v>
      </c>
      <c r="E387" s="123">
        <f>E388</f>
        <v>178966.9</v>
      </c>
      <c r="F387" s="28"/>
      <c r="G387" s="72">
        <f>G388</f>
        <v>178966.9</v>
      </c>
      <c r="H387" s="28"/>
    </row>
    <row r="388" spans="1:8" s="24" customFormat="1" ht="27.75" customHeight="1">
      <c r="A388" s="15" t="s">
        <v>173</v>
      </c>
      <c r="B388" s="1" t="s">
        <v>89</v>
      </c>
      <c r="C388" s="5" t="s">
        <v>242</v>
      </c>
      <c r="D388" s="6" t="s">
        <v>56</v>
      </c>
      <c r="E388" s="123">
        <f>E389</f>
        <v>178966.9</v>
      </c>
      <c r="F388" s="28"/>
      <c r="G388" s="72">
        <f>G389</f>
        <v>178966.9</v>
      </c>
      <c r="H388" s="28"/>
    </row>
    <row r="389" spans="1:8" s="24" customFormat="1" ht="31.5" customHeight="1">
      <c r="A389" s="37" t="s">
        <v>193</v>
      </c>
      <c r="B389" s="1" t="s">
        <v>89</v>
      </c>
      <c r="C389" s="5" t="s">
        <v>242</v>
      </c>
      <c r="D389" s="6" t="s">
        <v>192</v>
      </c>
      <c r="E389" s="123">
        <f>E390</f>
        <v>178966.9</v>
      </c>
      <c r="F389" s="28"/>
      <c r="G389" s="72">
        <f>G390</f>
        <v>178966.9</v>
      </c>
      <c r="H389" s="28"/>
    </row>
    <row r="390" spans="1:8" s="24" customFormat="1" ht="20.25" customHeight="1">
      <c r="A390" s="15" t="s">
        <v>191</v>
      </c>
      <c r="B390" s="1" t="s">
        <v>89</v>
      </c>
      <c r="C390" s="5" t="s">
        <v>242</v>
      </c>
      <c r="D390" s="6" t="s">
        <v>190</v>
      </c>
      <c r="E390" s="123">
        <v>178966.9</v>
      </c>
      <c r="F390" s="28"/>
      <c r="G390" s="72">
        <v>178966.9</v>
      </c>
      <c r="H390" s="28"/>
    </row>
    <row r="391" spans="1:8" s="24" customFormat="1" ht="52.5" customHeight="1">
      <c r="A391" s="105" t="s">
        <v>320</v>
      </c>
      <c r="B391" s="1" t="s">
        <v>89</v>
      </c>
      <c r="C391" s="5" t="s">
        <v>276</v>
      </c>
      <c r="D391" s="5" t="s">
        <v>56</v>
      </c>
      <c r="E391" s="27">
        <f>E392</f>
        <v>56000</v>
      </c>
      <c r="F391" s="28"/>
      <c r="G391" s="27">
        <f>G392</f>
        <v>56000</v>
      </c>
      <c r="H391" s="28"/>
    </row>
    <row r="392" spans="1:8" s="24" customFormat="1" ht="32.25" customHeight="1">
      <c r="A392" s="15" t="s">
        <v>200</v>
      </c>
      <c r="B392" s="2" t="s">
        <v>89</v>
      </c>
      <c r="C392" s="5" t="s">
        <v>276</v>
      </c>
      <c r="D392" s="5" t="s">
        <v>56</v>
      </c>
      <c r="E392" s="27">
        <f>E393</f>
        <v>56000</v>
      </c>
      <c r="F392" s="28"/>
      <c r="G392" s="27">
        <f>G393</f>
        <v>56000</v>
      </c>
      <c r="H392" s="28"/>
    </row>
    <row r="393" spans="1:8" s="24" customFormat="1" ht="32.25" customHeight="1">
      <c r="A393" s="37" t="s">
        <v>193</v>
      </c>
      <c r="B393" s="2" t="s">
        <v>89</v>
      </c>
      <c r="C393" s="5" t="s">
        <v>276</v>
      </c>
      <c r="D393" s="5" t="s">
        <v>192</v>
      </c>
      <c r="E393" s="27">
        <f>E394</f>
        <v>56000</v>
      </c>
      <c r="F393" s="28"/>
      <c r="G393" s="27">
        <f>G394</f>
        <v>56000</v>
      </c>
      <c r="H393" s="28"/>
    </row>
    <row r="394" spans="1:8" s="24" customFormat="1" ht="18.75" customHeight="1">
      <c r="A394" s="15" t="s">
        <v>191</v>
      </c>
      <c r="B394" s="2" t="s">
        <v>89</v>
      </c>
      <c r="C394" s="5" t="s">
        <v>276</v>
      </c>
      <c r="D394" s="5" t="s">
        <v>190</v>
      </c>
      <c r="E394" s="27">
        <v>56000</v>
      </c>
      <c r="F394" s="28"/>
      <c r="G394" s="27">
        <v>56000</v>
      </c>
      <c r="H394" s="28"/>
    </row>
    <row r="395" spans="1:8" s="24" customFormat="1" ht="39.75" customHeight="1">
      <c r="A395" s="35" t="s">
        <v>308</v>
      </c>
      <c r="B395" s="2" t="s">
        <v>89</v>
      </c>
      <c r="C395" s="86" t="s">
        <v>260</v>
      </c>
      <c r="D395" s="6" t="s">
        <v>56</v>
      </c>
      <c r="E395" s="31">
        <f>E396</f>
        <v>700</v>
      </c>
      <c r="F395" s="34"/>
      <c r="G395" s="27">
        <f>G396</f>
        <v>700</v>
      </c>
      <c r="H395" s="34"/>
    </row>
    <row r="396" spans="1:8" s="24" customFormat="1" ht="18.75" customHeight="1">
      <c r="A396" s="35" t="s">
        <v>311</v>
      </c>
      <c r="B396" s="2" t="s">
        <v>89</v>
      </c>
      <c r="C396" s="86" t="s">
        <v>263</v>
      </c>
      <c r="D396" s="6" t="s">
        <v>56</v>
      </c>
      <c r="E396" s="27">
        <f>E397</f>
        <v>700</v>
      </c>
      <c r="F396" s="2"/>
      <c r="G396" s="27">
        <f>G397</f>
        <v>700</v>
      </c>
      <c r="H396" s="2"/>
    </row>
    <row r="397" spans="1:8" s="24" customFormat="1" ht="27.75" customHeight="1">
      <c r="A397" s="37" t="s">
        <v>193</v>
      </c>
      <c r="B397" s="2" t="s">
        <v>89</v>
      </c>
      <c r="C397" s="86" t="s">
        <v>263</v>
      </c>
      <c r="D397" s="6" t="s">
        <v>192</v>
      </c>
      <c r="E397" s="31">
        <f>E398</f>
        <v>700</v>
      </c>
      <c r="F397" s="2"/>
      <c r="G397" s="27">
        <f>G398</f>
        <v>700</v>
      </c>
      <c r="H397" s="2"/>
    </row>
    <row r="398" spans="1:8" s="24" customFormat="1" ht="21" customHeight="1">
      <c r="A398" s="116" t="s">
        <v>191</v>
      </c>
      <c r="B398" s="2" t="s">
        <v>89</v>
      </c>
      <c r="C398" s="102" t="s">
        <v>263</v>
      </c>
      <c r="D398" s="1" t="s">
        <v>190</v>
      </c>
      <c r="E398" s="27">
        <v>700</v>
      </c>
      <c r="F398" s="2"/>
      <c r="G398" s="27">
        <v>700</v>
      </c>
      <c r="H398" s="2"/>
    </row>
    <row r="399" spans="1:8" s="24" customFormat="1" ht="29.25" customHeight="1">
      <c r="A399" s="118" t="s">
        <v>357</v>
      </c>
      <c r="B399" s="2" t="s">
        <v>89</v>
      </c>
      <c r="C399" s="2" t="s">
        <v>236</v>
      </c>
      <c r="D399" s="1" t="s">
        <v>56</v>
      </c>
      <c r="E399" s="78">
        <f>E400</f>
        <v>620</v>
      </c>
      <c r="F399" s="107"/>
      <c r="G399" s="27">
        <f>G400</f>
        <v>620</v>
      </c>
      <c r="H399" s="107"/>
    </row>
    <row r="400" spans="1:8" s="24" customFormat="1" ht="30" customHeight="1">
      <c r="A400" s="37" t="s">
        <v>193</v>
      </c>
      <c r="B400" s="2" t="s">
        <v>89</v>
      </c>
      <c r="C400" s="5" t="s">
        <v>236</v>
      </c>
      <c r="D400" s="6" t="s">
        <v>192</v>
      </c>
      <c r="E400" s="120">
        <f>E401</f>
        <v>620</v>
      </c>
      <c r="F400" s="28"/>
      <c r="G400" s="27">
        <f>G401</f>
        <v>620</v>
      </c>
      <c r="H400" s="28"/>
    </row>
    <row r="401" spans="1:8" s="24" customFormat="1" ht="17.25" customHeight="1">
      <c r="A401" s="116" t="s">
        <v>191</v>
      </c>
      <c r="B401" s="2" t="s">
        <v>89</v>
      </c>
      <c r="C401" s="2" t="s">
        <v>236</v>
      </c>
      <c r="D401" s="1" t="s">
        <v>190</v>
      </c>
      <c r="E401" s="120">
        <f>1000-260-120</f>
        <v>620</v>
      </c>
      <c r="F401" s="28"/>
      <c r="G401" s="27">
        <f>1000-260-120</f>
        <v>620</v>
      </c>
      <c r="H401" s="28"/>
    </row>
    <row r="402" spans="1:8" s="24" customFormat="1" ht="31.5" customHeight="1">
      <c r="A402" s="118" t="s">
        <v>385</v>
      </c>
      <c r="B402" s="2" t="s">
        <v>89</v>
      </c>
      <c r="C402" s="2" t="s">
        <v>386</v>
      </c>
      <c r="D402" s="1" t="s">
        <v>56</v>
      </c>
      <c r="E402" s="27">
        <f>E403</f>
        <v>1001.5</v>
      </c>
      <c r="F402" s="28"/>
      <c r="G402" s="27">
        <f>G403</f>
        <v>1001.5</v>
      </c>
      <c r="H402" s="28"/>
    </row>
    <row r="403" spans="1:8" s="24" customFormat="1" ht="30.75" customHeight="1">
      <c r="A403" s="37" t="s">
        <v>193</v>
      </c>
      <c r="B403" s="2" t="s">
        <v>89</v>
      </c>
      <c r="C403" s="5" t="s">
        <v>386</v>
      </c>
      <c r="D403" s="6" t="s">
        <v>192</v>
      </c>
      <c r="E403" s="31">
        <f>E404</f>
        <v>1001.5</v>
      </c>
      <c r="F403" s="28"/>
      <c r="G403" s="27">
        <f>G404</f>
        <v>1001.5</v>
      </c>
      <c r="H403" s="28"/>
    </row>
    <row r="404" spans="1:8" s="24" customFormat="1" ht="21.75" customHeight="1">
      <c r="A404" s="15" t="s">
        <v>191</v>
      </c>
      <c r="B404" s="2" t="s">
        <v>89</v>
      </c>
      <c r="C404" s="5" t="s">
        <v>386</v>
      </c>
      <c r="D404" s="6" t="s">
        <v>190</v>
      </c>
      <c r="E404" s="31">
        <v>1001.5</v>
      </c>
      <c r="F404" s="28"/>
      <c r="G404" s="27">
        <v>1001.5</v>
      </c>
      <c r="H404" s="28"/>
    </row>
    <row r="405" spans="1:8" s="24" customFormat="1" ht="30.75" customHeight="1">
      <c r="A405" s="16" t="s">
        <v>129</v>
      </c>
      <c r="B405" s="64" t="s">
        <v>128</v>
      </c>
      <c r="C405" s="64" t="s">
        <v>77</v>
      </c>
      <c r="D405" s="64" t="s">
        <v>56</v>
      </c>
      <c r="E405" s="65">
        <f>E406</f>
        <v>1039</v>
      </c>
      <c r="F405" s="65">
        <f>F406</f>
        <v>1039</v>
      </c>
      <c r="G405" s="65">
        <f>G406</f>
        <v>933</v>
      </c>
      <c r="H405" s="65">
        <f>H406</f>
        <v>933</v>
      </c>
    </row>
    <row r="406" spans="1:8" s="24" customFormat="1" ht="90" customHeight="1">
      <c r="A406" s="15" t="s">
        <v>297</v>
      </c>
      <c r="B406" s="2" t="s">
        <v>128</v>
      </c>
      <c r="C406" s="84" t="s">
        <v>402</v>
      </c>
      <c r="D406" s="2" t="s">
        <v>56</v>
      </c>
      <c r="E406" s="27">
        <f>E408</f>
        <v>1039</v>
      </c>
      <c r="F406" s="29">
        <f>F408</f>
        <v>1039</v>
      </c>
      <c r="G406" s="27">
        <f>G408</f>
        <v>933</v>
      </c>
      <c r="H406" s="29">
        <f>H408</f>
        <v>933</v>
      </c>
    </row>
    <row r="407" spans="1:8" s="24" customFormat="1" ht="30.75" customHeight="1">
      <c r="A407" s="37" t="s">
        <v>193</v>
      </c>
      <c r="B407" s="2" t="s">
        <v>128</v>
      </c>
      <c r="C407" s="5" t="s">
        <v>402</v>
      </c>
      <c r="D407" s="2" t="s">
        <v>192</v>
      </c>
      <c r="E407" s="27">
        <f>E408</f>
        <v>1039</v>
      </c>
      <c r="F407" s="27">
        <f>F408</f>
        <v>1039</v>
      </c>
      <c r="G407" s="27">
        <f>G408</f>
        <v>933</v>
      </c>
      <c r="H407" s="27">
        <f>H408</f>
        <v>933</v>
      </c>
    </row>
    <row r="408" spans="1:8" s="24" customFormat="1" ht="28.5" customHeight="1">
      <c r="A408" s="23" t="s">
        <v>5</v>
      </c>
      <c r="B408" s="2" t="s">
        <v>128</v>
      </c>
      <c r="C408" s="5" t="s">
        <v>402</v>
      </c>
      <c r="D408" s="2" t="s">
        <v>48</v>
      </c>
      <c r="E408" s="27">
        <v>1039</v>
      </c>
      <c r="F408" s="27">
        <f>E408</f>
        <v>1039</v>
      </c>
      <c r="G408" s="27">
        <v>933</v>
      </c>
      <c r="H408" s="27">
        <f>G408</f>
        <v>933</v>
      </c>
    </row>
    <row r="409" spans="1:8" s="24" customFormat="1" ht="18" customHeight="1">
      <c r="A409" s="16" t="s">
        <v>90</v>
      </c>
      <c r="B409" s="64" t="s">
        <v>62</v>
      </c>
      <c r="C409" s="64" t="s">
        <v>77</v>
      </c>
      <c r="D409" s="64" t="s">
        <v>56</v>
      </c>
      <c r="E409" s="65">
        <f>E410+E414</f>
        <v>20121</v>
      </c>
      <c r="F409" s="65"/>
      <c r="G409" s="65">
        <f>G410+G414</f>
        <v>20121</v>
      </c>
      <c r="H409" s="65"/>
    </row>
    <row r="410" spans="1:8" s="24" customFormat="1" ht="54.75" customHeight="1">
      <c r="A410" s="36" t="s">
        <v>321</v>
      </c>
      <c r="B410" s="34" t="s">
        <v>62</v>
      </c>
      <c r="C410" s="34" t="s">
        <v>222</v>
      </c>
      <c r="D410" s="34" t="s">
        <v>56</v>
      </c>
      <c r="E410" s="78">
        <f>E413</f>
        <v>9000</v>
      </c>
      <c r="F410" s="41"/>
      <c r="G410" s="78">
        <f>G413</f>
        <v>9000</v>
      </c>
      <c r="H410" s="41"/>
    </row>
    <row r="411" spans="1:8" s="24" customFormat="1" ht="42" customHeight="1">
      <c r="A411" s="37" t="s">
        <v>323</v>
      </c>
      <c r="B411" s="34" t="s">
        <v>62</v>
      </c>
      <c r="C411" s="34" t="s">
        <v>384</v>
      </c>
      <c r="D411" s="34" t="s">
        <v>56</v>
      </c>
      <c r="E411" s="78">
        <f>E412</f>
        <v>9000</v>
      </c>
      <c r="F411" s="41"/>
      <c r="G411" s="78">
        <f>G412</f>
        <v>9000</v>
      </c>
      <c r="H411" s="41"/>
    </row>
    <row r="412" spans="1:8" s="24" customFormat="1" ht="18.75" customHeight="1">
      <c r="A412" s="36" t="s">
        <v>179</v>
      </c>
      <c r="B412" s="34" t="s">
        <v>62</v>
      </c>
      <c r="C412" s="34" t="s">
        <v>384</v>
      </c>
      <c r="D412" s="34" t="s">
        <v>178</v>
      </c>
      <c r="E412" s="78">
        <f>E413</f>
        <v>9000</v>
      </c>
      <c r="F412" s="41"/>
      <c r="G412" s="78">
        <f>G413</f>
        <v>9000</v>
      </c>
      <c r="H412" s="41"/>
    </row>
    <row r="413" spans="1:8" s="24" customFormat="1" ht="27.75" customHeight="1">
      <c r="A413" s="36" t="s">
        <v>181</v>
      </c>
      <c r="B413" s="34" t="s">
        <v>62</v>
      </c>
      <c r="C413" s="34" t="s">
        <v>384</v>
      </c>
      <c r="D413" s="34" t="s">
        <v>180</v>
      </c>
      <c r="E413" s="78">
        <f>12600-3600</f>
        <v>9000</v>
      </c>
      <c r="F413" s="41"/>
      <c r="G413" s="78">
        <f>12600-3600</f>
        <v>9000</v>
      </c>
      <c r="H413" s="41"/>
    </row>
    <row r="414" spans="1:13" s="33" customFormat="1" ht="43.5" customHeight="1">
      <c r="A414" s="105" t="s">
        <v>319</v>
      </c>
      <c r="B414" s="34" t="s">
        <v>62</v>
      </c>
      <c r="C414" s="34" t="s">
        <v>380</v>
      </c>
      <c r="D414" s="34" t="s">
        <v>56</v>
      </c>
      <c r="E414" s="78">
        <f>E415</f>
        <v>11121</v>
      </c>
      <c r="F414" s="41"/>
      <c r="G414" s="78">
        <f>G415</f>
        <v>11121</v>
      </c>
      <c r="H414" s="41"/>
      <c r="I414" s="40"/>
      <c r="J414" s="40"/>
      <c r="K414" s="40"/>
      <c r="L414" s="40"/>
      <c r="M414" s="40"/>
    </row>
    <row r="415" spans="1:13" s="33" customFormat="1" ht="41.25" customHeight="1">
      <c r="A415" s="42" t="s">
        <v>201</v>
      </c>
      <c r="B415" s="34" t="s">
        <v>62</v>
      </c>
      <c r="C415" s="34" t="s">
        <v>381</v>
      </c>
      <c r="D415" s="34" t="s">
        <v>56</v>
      </c>
      <c r="E415" s="78">
        <f>E416+E418</f>
        <v>11121</v>
      </c>
      <c r="F415" s="41"/>
      <c r="G415" s="78">
        <f>G416+G418</f>
        <v>11121</v>
      </c>
      <c r="H415" s="41"/>
      <c r="I415" s="40"/>
      <c r="J415" s="40"/>
      <c r="K415" s="40"/>
      <c r="L415" s="40"/>
      <c r="M415" s="40"/>
    </row>
    <row r="416" spans="1:13" s="33" customFormat="1" ht="30" customHeight="1">
      <c r="A416" s="37" t="s">
        <v>193</v>
      </c>
      <c r="B416" s="34" t="s">
        <v>62</v>
      </c>
      <c r="C416" s="34" t="s">
        <v>381</v>
      </c>
      <c r="D416" s="34" t="s">
        <v>192</v>
      </c>
      <c r="E416" s="78">
        <f>E417</f>
        <v>9121</v>
      </c>
      <c r="F416" s="41"/>
      <c r="G416" s="78">
        <f>G417</f>
        <v>9121</v>
      </c>
      <c r="H416" s="41"/>
      <c r="I416" s="40"/>
      <c r="J416" s="40"/>
      <c r="K416" s="40"/>
      <c r="L416" s="40"/>
      <c r="M416" s="40"/>
    </row>
    <row r="417" spans="1:13" s="33" customFormat="1" ht="21" customHeight="1">
      <c r="A417" s="15" t="s">
        <v>191</v>
      </c>
      <c r="B417" s="34" t="s">
        <v>62</v>
      </c>
      <c r="C417" s="34" t="s">
        <v>381</v>
      </c>
      <c r="D417" s="34" t="s">
        <v>190</v>
      </c>
      <c r="E417" s="78">
        <v>9121</v>
      </c>
      <c r="F417" s="41"/>
      <c r="G417" s="78">
        <v>9121</v>
      </c>
      <c r="H417" s="41"/>
      <c r="I417" s="40"/>
      <c r="J417" s="40"/>
      <c r="K417" s="40"/>
      <c r="L417" s="40"/>
      <c r="M417" s="40"/>
    </row>
    <row r="418" spans="1:13" s="33" customFormat="1" ht="27" customHeight="1">
      <c r="A418" s="42" t="s">
        <v>202</v>
      </c>
      <c r="B418" s="34" t="s">
        <v>62</v>
      </c>
      <c r="C418" s="34" t="s">
        <v>382</v>
      </c>
      <c r="D418" s="34" t="s">
        <v>56</v>
      </c>
      <c r="E418" s="78">
        <f>E419</f>
        <v>2000</v>
      </c>
      <c r="F418" s="41"/>
      <c r="G418" s="78">
        <f>G419</f>
        <v>2000</v>
      </c>
      <c r="H418" s="41"/>
      <c r="I418" s="40"/>
      <c r="J418" s="40"/>
      <c r="K418" s="40"/>
      <c r="L418" s="40"/>
      <c r="M418" s="40"/>
    </row>
    <row r="419" spans="1:13" s="33" customFormat="1" ht="26.25" customHeight="1">
      <c r="A419" s="37" t="s">
        <v>193</v>
      </c>
      <c r="B419" s="34" t="s">
        <v>62</v>
      </c>
      <c r="C419" s="34" t="s">
        <v>382</v>
      </c>
      <c r="D419" s="34" t="s">
        <v>192</v>
      </c>
      <c r="E419" s="78">
        <f>E420</f>
        <v>2000</v>
      </c>
      <c r="F419" s="41"/>
      <c r="G419" s="78">
        <f>G420</f>
        <v>2000</v>
      </c>
      <c r="H419" s="41"/>
      <c r="I419" s="40"/>
      <c r="J419" s="40"/>
      <c r="K419" s="40"/>
      <c r="L419" s="40"/>
      <c r="M419" s="40"/>
    </row>
    <row r="420" spans="1:13" s="33" customFormat="1" ht="20.25" customHeight="1">
      <c r="A420" s="15" t="s">
        <v>191</v>
      </c>
      <c r="B420" s="34" t="s">
        <v>62</v>
      </c>
      <c r="C420" s="34" t="s">
        <v>382</v>
      </c>
      <c r="D420" s="34" t="s">
        <v>190</v>
      </c>
      <c r="E420" s="78">
        <v>2000</v>
      </c>
      <c r="F420" s="41"/>
      <c r="G420" s="78">
        <v>2000</v>
      </c>
      <c r="H420" s="41"/>
      <c r="I420" s="40"/>
      <c r="J420" s="40"/>
      <c r="K420" s="40"/>
      <c r="L420" s="40"/>
      <c r="M420" s="40"/>
    </row>
    <row r="421" spans="1:13" s="33" customFormat="1" ht="17.25" customHeight="1">
      <c r="A421" s="61" t="s">
        <v>91</v>
      </c>
      <c r="B421" s="62" t="s">
        <v>92</v>
      </c>
      <c r="C421" s="62" t="s">
        <v>77</v>
      </c>
      <c r="D421" s="62" t="s">
        <v>56</v>
      </c>
      <c r="E421" s="63">
        <f>E422</f>
        <v>67389.2</v>
      </c>
      <c r="F421" s="63">
        <f>F422</f>
        <v>2882</v>
      </c>
      <c r="G421" s="63">
        <f>G422</f>
        <v>67389.2</v>
      </c>
      <c r="H421" s="63">
        <f>H422</f>
        <v>2882</v>
      </c>
      <c r="I421" s="40"/>
      <c r="J421" s="93"/>
      <c r="K421" s="40"/>
      <c r="L421" s="40"/>
      <c r="M421" s="40"/>
    </row>
    <row r="422" spans="1:13" s="33" customFormat="1" ht="21" customHeight="1">
      <c r="A422" s="37" t="s">
        <v>325</v>
      </c>
      <c r="B422" s="34" t="s">
        <v>92</v>
      </c>
      <c r="C422" s="2" t="s">
        <v>223</v>
      </c>
      <c r="D422" s="2" t="s">
        <v>56</v>
      </c>
      <c r="E422" s="63">
        <f>E423+E435+E444+E447</f>
        <v>67389.2</v>
      </c>
      <c r="F422" s="63">
        <f>F423+F435+F444+F447</f>
        <v>2882</v>
      </c>
      <c r="G422" s="63">
        <f>G423+G435+G444+G447</f>
        <v>67389.2</v>
      </c>
      <c r="H422" s="63">
        <f>H423+H435+H444+H447</f>
        <v>2882</v>
      </c>
      <c r="I422" s="40"/>
      <c r="J422" s="40"/>
      <c r="K422" s="40"/>
      <c r="L422" s="40"/>
      <c r="M422" s="40"/>
    </row>
    <row r="423" spans="1:13" s="33" customFormat="1" ht="17.25" customHeight="1">
      <c r="A423" s="8" t="s">
        <v>85</v>
      </c>
      <c r="B423" s="34" t="s">
        <v>92</v>
      </c>
      <c r="C423" s="2" t="s">
        <v>223</v>
      </c>
      <c r="D423" s="2" t="s">
        <v>56</v>
      </c>
      <c r="E423" s="78">
        <f>E424+E427+E430+E450</f>
        <v>24426.2</v>
      </c>
      <c r="F423" s="41"/>
      <c r="G423" s="78">
        <f>G424+G427+G430+G450</f>
        <v>24426.2</v>
      </c>
      <c r="H423" s="41"/>
      <c r="I423" s="40"/>
      <c r="J423" s="40"/>
      <c r="K423" s="40"/>
      <c r="L423" s="40"/>
      <c r="M423" s="40"/>
    </row>
    <row r="424" spans="1:13" s="33" customFormat="1" ht="19.5" customHeight="1">
      <c r="A424" s="36" t="s">
        <v>133</v>
      </c>
      <c r="B424" s="34" t="s">
        <v>92</v>
      </c>
      <c r="C424" s="2" t="s">
        <v>225</v>
      </c>
      <c r="D424" s="2" t="s">
        <v>56</v>
      </c>
      <c r="E424" s="78">
        <f>E425</f>
        <v>3693.8</v>
      </c>
      <c r="F424" s="41"/>
      <c r="G424" s="78">
        <f>G425</f>
        <v>3693.8</v>
      </c>
      <c r="H424" s="41"/>
      <c r="I424" s="40"/>
      <c r="J424" s="40"/>
      <c r="K424" s="40"/>
      <c r="L424" s="40"/>
      <c r="M424" s="40"/>
    </row>
    <row r="425" spans="1:13" s="33" customFormat="1" ht="68.25" customHeight="1">
      <c r="A425" s="21" t="s">
        <v>185</v>
      </c>
      <c r="B425" s="34" t="s">
        <v>92</v>
      </c>
      <c r="C425" s="2" t="s">
        <v>225</v>
      </c>
      <c r="D425" s="2" t="s">
        <v>184</v>
      </c>
      <c r="E425" s="78">
        <f>E426</f>
        <v>3693.8</v>
      </c>
      <c r="F425" s="41"/>
      <c r="G425" s="78">
        <f>G426</f>
        <v>3693.8</v>
      </c>
      <c r="H425" s="41"/>
      <c r="I425" s="40"/>
      <c r="J425" s="40"/>
      <c r="K425" s="40"/>
      <c r="L425" s="40"/>
      <c r="M425" s="40"/>
    </row>
    <row r="426" spans="1:13" s="33" customFormat="1" ht="22.5" customHeight="1">
      <c r="A426" s="21" t="s">
        <v>177</v>
      </c>
      <c r="B426" s="34" t="s">
        <v>92</v>
      </c>
      <c r="C426" s="2" t="s">
        <v>225</v>
      </c>
      <c r="D426" s="2" t="s">
        <v>176</v>
      </c>
      <c r="E426" s="78">
        <v>3693.8</v>
      </c>
      <c r="F426" s="41"/>
      <c r="G426" s="78">
        <v>3693.8</v>
      </c>
      <c r="H426" s="41"/>
      <c r="I426" s="40"/>
      <c r="J426" s="40"/>
      <c r="K426" s="40"/>
      <c r="L426" s="40"/>
      <c r="M426" s="40"/>
    </row>
    <row r="427" spans="1:13" s="33" customFormat="1" ht="17.25" customHeight="1">
      <c r="A427" s="36" t="s">
        <v>134</v>
      </c>
      <c r="B427" s="34" t="s">
        <v>92</v>
      </c>
      <c r="C427" s="2" t="s">
        <v>226</v>
      </c>
      <c r="D427" s="2" t="s">
        <v>56</v>
      </c>
      <c r="E427" s="78">
        <f>E428</f>
        <v>17222.4</v>
      </c>
      <c r="F427" s="41"/>
      <c r="G427" s="78">
        <f>G428</f>
        <v>17222.4</v>
      </c>
      <c r="H427" s="41"/>
      <c r="I427" s="40"/>
      <c r="J427" s="40"/>
      <c r="K427" s="40"/>
      <c r="L427" s="40"/>
      <c r="M427" s="40"/>
    </row>
    <row r="428" spans="1:13" s="33" customFormat="1" ht="65.25" customHeight="1">
      <c r="A428" s="21" t="s">
        <v>185</v>
      </c>
      <c r="B428" s="34" t="s">
        <v>92</v>
      </c>
      <c r="C428" s="2" t="s">
        <v>226</v>
      </c>
      <c r="D428" s="2" t="s">
        <v>184</v>
      </c>
      <c r="E428" s="78">
        <f>E429</f>
        <v>17222.4</v>
      </c>
      <c r="F428" s="41"/>
      <c r="G428" s="78">
        <f>G429</f>
        <v>17222.4</v>
      </c>
      <c r="H428" s="41"/>
      <c r="I428" s="40"/>
      <c r="J428" s="40"/>
      <c r="K428" s="40"/>
      <c r="L428" s="40"/>
      <c r="M428" s="40"/>
    </row>
    <row r="429" spans="1:13" s="33" customFormat="1" ht="23.25" customHeight="1">
      <c r="A429" s="21" t="s">
        <v>177</v>
      </c>
      <c r="B429" s="34" t="s">
        <v>92</v>
      </c>
      <c r="C429" s="2" t="s">
        <v>226</v>
      </c>
      <c r="D429" s="2" t="s">
        <v>176</v>
      </c>
      <c r="E429" s="78">
        <v>17222.4</v>
      </c>
      <c r="F429" s="41"/>
      <c r="G429" s="78">
        <v>17222.4</v>
      </c>
      <c r="H429" s="41"/>
      <c r="I429" s="40"/>
      <c r="J429" s="40"/>
      <c r="K429" s="40"/>
      <c r="L429" s="40"/>
      <c r="M429" s="40"/>
    </row>
    <row r="430" spans="1:13" s="33" customFormat="1" ht="25.5">
      <c r="A430" s="36" t="s">
        <v>32</v>
      </c>
      <c r="B430" s="34" t="s">
        <v>92</v>
      </c>
      <c r="C430" s="2" t="s">
        <v>227</v>
      </c>
      <c r="D430" s="2" t="s">
        <v>56</v>
      </c>
      <c r="E430" s="78">
        <f>E431+E433</f>
        <v>3480</v>
      </c>
      <c r="F430" s="41"/>
      <c r="G430" s="78">
        <f>G431+G433</f>
        <v>3480</v>
      </c>
      <c r="H430" s="41"/>
      <c r="I430" s="40"/>
      <c r="J430" s="40"/>
      <c r="K430" s="40"/>
      <c r="L430" s="40"/>
      <c r="M430" s="40"/>
    </row>
    <row r="431" spans="1:13" s="33" customFormat="1" ht="28.5" customHeight="1">
      <c r="A431" s="124" t="s">
        <v>46</v>
      </c>
      <c r="B431" s="34" t="s">
        <v>92</v>
      </c>
      <c r="C431" s="2" t="s">
        <v>227</v>
      </c>
      <c r="D431" s="2" t="s">
        <v>178</v>
      </c>
      <c r="E431" s="78">
        <f>E432</f>
        <v>1980</v>
      </c>
      <c r="F431" s="41"/>
      <c r="G431" s="78">
        <f>G432</f>
        <v>1980</v>
      </c>
      <c r="H431" s="41"/>
      <c r="I431" s="40"/>
      <c r="J431" s="40"/>
      <c r="K431" s="40"/>
      <c r="L431" s="40"/>
      <c r="M431" s="40"/>
    </row>
    <row r="432" spans="1:13" s="33" customFormat="1" ht="29.25" customHeight="1">
      <c r="A432" s="115" t="s">
        <v>1</v>
      </c>
      <c r="B432" s="34" t="s">
        <v>92</v>
      </c>
      <c r="C432" s="2" t="s">
        <v>227</v>
      </c>
      <c r="D432" s="2" t="s">
        <v>180</v>
      </c>
      <c r="E432" s="78">
        <v>1980</v>
      </c>
      <c r="F432" s="41"/>
      <c r="G432" s="78">
        <v>1980</v>
      </c>
      <c r="H432" s="41"/>
      <c r="I432" s="40"/>
      <c r="J432" s="40"/>
      <c r="K432" s="40"/>
      <c r="L432" s="40"/>
      <c r="M432" s="40"/>
    </row>
    <row r="433" spans="1:13" s="33" customFormat="1" ht="21.75" customHeight="1">
      <c r="A433" s="36" t="s">
        <v>183</v>
      </c>
      <c r="B433" s="34" t="s">
        <v>92</v>
      </c>
      <c r="C433" s="2" t="s">
        <v>227</v>
      </c>
      <c r="D433" s="2" t="s">
        <v>182</v>
      </c>
      <c r="E433" s="78">
        <f>E434</f>
        <v>1500</v>
      </c>
      <c r="F433" s="41"/>
      <c r="G433" s="78">
        <f>G434</f>
        <v>1500</v>
      </c>
      <c r="H433" s="41"/>
      <c r="I433" s="40"/>
      <c r="J433" s="40"/>
      <c r="K433" s="40"/>
      <c r="L433" s="40"/>
      <c r="M433" s="40"/>
    </row>
    <row r="434" spans="1:13" s="33" customFormat="1" ht="21.75" customHeight="1">
      <c r="A434" s="36" t="s">
        <v>189</v>
      </c>
      <c r="B434" s="34" t="s">
        <v>92</v>
      </c>
      <c r="C434" s="2" t="s">
        <v>227</v>
      </c>
      <c r="D434" s="2" t="s">
        <v>188</v>
      </c>
      <c r="E434" s="72">
        <v>1500</v>
      </c>
      <c r="F434" s="29"/>
      <c r="G434" s="72">
        <v>1500</v>
      </c>
      <c r="H434" s="29"/>
      <c r="I434" s="40"/>
      <c r="J434" s="40"/>
      <c r="K434" s="40"/>
      <c r="L434" s="40"/>
      <c r="M434" s="40"/>
    </row>
    <row r="435" spans="1:8" s="24" customFormat="1" ht="24.75" customHeight="1">
      <c r="A435" s="9" t="s">
        <v>86</v>
      </c>
      <c r="B435" s="2" t="s">
        <v>92</v>
      </c>
      <c r="C435" s="2" t="s">
        <v>77</v>
      </c>
      <c r="D435" s="2" t="s">
        <v>56</v>
      </c>
      <c r="E435" s="27">
        <f>E439+E436</f>
        <v>27861</v>
      </c>
      <c r="F435" s="27">
        <f>F436</f>
        <v>2882</v>
      </c>
      <c r="G435" s="27">
        <f>G439+G436</f>
        <v>27861</v>
      </c>
      <c r="H435" s="27">
        <f>H436</f>
        <v>2882</v>
      </c>
    </row>
    <row r="436" spans="1:8" s="24" customFormat="1" ht="67.5" customHeight="1">
      <c r="A436" s="8" t="s">
        <v>389</v>
      </c>
      <c r="B436" s="2" t="s">
        <v>92</v>
      </c>
      <c r="C436" s="76" t="s">
        <v>153</v>
      </c>
      <c r="D436" s="2" t="s">
        <v>56</v>
      </c>
      <c r="E436" s="31">
        <f>E437</f>
        <v>2882</v>
      </c>
      <c r="F436" s="31">
        <f>F437</f>
        <v>2882</v>
      </c>
      <c r="G436" s="31">
        <f>G437</f>
        <v>2882</v>
      </c>
      <c r="H436" s="31">
        <f>H437</f>
        <v>2882</v>
      </c>
    </row>
    <row r="437" spans="1:8" s="24" customFormat="1" ht="28.5" customHeight="1">
      <c r="A437" s="8" t="s">
        <v>390</v>
      </c>
      <c r="B437" s="2" t="s">
        <v>92</v>
      </c>
      <c r="C437" s="2" t="s">
        <v>153</v>
      </c>
      <c r="D437" s="2" t="s">
        <v>184</v>
      </c>
      <c r="E437" s="31">
        <f>E438</f>
        <v>2882</v>
      </c>
      <c r="F437" s="31">
        <f>F438</f>
        <v>2882</v>
      </c>
      <c r="G437" s="31">
        <f>G438</f>
        <v>2882</v>
      </c>
      <c r="H437" s="31">
        <f>H438</f>
        <v>2882</v>
      </c>
    </row>
    <row r="438" spans="1:8" s="24" customFormat="1" ht="26.25" customHeight="1">
      <c r="A438" s="21" t="s">
        <v>2</v>
      </c>
      <c r="B438" s="2" t="s">
        <v>92</v>
      </c>
      <c r="C438" s="2" t="s">
        <v>153</v>
      </c>
      <c r="D438" s="2" t="s">
        <v>186</v>
      </c>
      <c r="E438" s="31">
        <v>2882</v>
      </c>
      <c r="F438" s="31">
        <v>2882</v>
      </c>
      <c r="G438" s="31">
        <v>2882</v>
      </c>
      <c r="H438" s="31">
        <v>2882</v>
      </c>
    </row>
    <row r="439" spans="1:8" s="24" customFormat="1" ht="66.75" customHeight="1">
      <c r="A439" s="8" t="s">
        <v>29</v>
      </c>
      <c r="B439" s="5" t="s">
        <v>92</v>
      </c>
      <c r="C439" s="5" t="s">
        <v>280</v>
      </c>
      <c r="D439" s="5" t="s">
        <v>56</v>
      </c>
      <c r="E439" s="31">
        <f>E440+E442</f>
        <v>24979</v>
      </c>
      <c r="F439" s="27">
        <f>F440+F442</f>
        <v>0</v>
      </c>
      <c r="G439" s="27">
        <f>G440+G442</f>
        <v>24979</v>
      </c>
      <c r="H439" s="27">
        <f>H440+H442</f>
        <v>0</v>
      </c>
    </row>
    <row r="440" spans="1:8" s="24" customFormat="1" ht="30.75" customHeight="1">
      <c r="A440" s="21" t="s">
        <v>2</v>
      </c>
      <c r="B440" s="5" t="s">
        <v>92</v>
      </c>
      <c r="C440" s="5" t="s">
        <v>280</v>
      </c>
      <c r="D440" s="39" t="s">
        <v>184</v>
      </c>
      <c r="E440" s="31">
        <f>E441</f>
        <v>21041.2</v>
      </c>
      <c r="F440" s="29"/>
      <c r="G440" s="27">
        <f>G441</f>
        <v>21041.2</v>
      </c>
      <c r="H440" s="29"/>
    </row>
    <row r="441" spans="1:8" s="24" customFormat="1" ht="30.75" customHeight="1">
      <c r="A441" s="21" t="s">
        <v>4</v>
      </c>
      <c r="B441" s="5" t="s">
        <v>92</v>
      </c>
      <c r="C441" s="5" t="s">
        <v>280</v>
      </c>
      <c r="D441" s="39" t="s">
        <v>186</v>
      </c>
      <c r="E441" s="31">
        <v>21041.2</v>
      </c>
      <c r="F441" s="29"/>
      <c r="G441" s="27">
        <v>21041.2</v>
      </c>
      <c r="H441" s="29"/>
    </row>
    <row r="442" spans="1:8" s="24" customFormat="1" ht="28.5" customHeight="1">
      <c r="A442" s="10" t="s">
        <v>46</v>
      </c>
      <c r="B442" s="5" t="s">
        <v>92</v>
      </c>
      <c r="C442" s="5" t="s">
        <v>280</v>
      </c>
      <c r="D442" s="39" t="s">
        <v>178</v>
      </c>
      <c r="E442" s="31">
        <f>E443</f>
        <v>3937.8</v>
      </c>
      <c r="F442" s="29"/>
      <c r="G442" s="27">
        <f>G443</f>
        <v>3937.8</v>
      </c>
      <c r="H442" s="29"/>
    </row>
    <row r="443" spans="1:8" s="24" customFormat="1" ht="31.5" customHeight="1">
      <c r="A443" s="36" t="s">
        <v>1</v>
      </c>
      <c r="B443" s="5" t="s">
        <v>92</v>
      </c>
      <c r="C443" s="5" t="s">
        <v>280</v>
      </c>
      <c r="D443" s="39" t="s">
        <v>180</v>
      </c>
      <c r="E443" s="31">
        <v>3937.8</v>
      </c>
      <c r="F443" s="29"/>
      <c r="G443" s="27">
        <v>3937.8</v>
      </c>
      <c r="H443" s="29"/>
    </row>
    <row r="444" spans="1:8" s="24" customFormat="1" ht="30.75" customHeight="1">
      <c r="A444" s="15" t="s">
        <v>221</v>
      </c>
      <c r="B444" s="5" t="s">
        <v>92</v>
      </c>
      <c r="C444" s="5" t="s">
        <v>243</v>
      </c>
      <c r="D444" s="2" t="s">
        <v>56</v>
      </c>
      <c r="E444" s="31">
        <f>E445</f>
        <v>14042</v>
      </c>
      <c r="F444" s="29"/>
      <c r="G444" s="27">
        <f>G445</f>
        <v>14042</v>
      </c>
      <c r="H444" s="29"/>
    </row>
    <row r="445" spans="1:8" s="24" customFormat="1" ht="36" customHeight="1">
      <c r="A445" s="37" t="s">
        <v>193</v>
      </c>
      <c r="B445" s="5" t="s">
        <v>92</v>
      </c>
      <c r="C445" s="5" t="s">
        <v>243</v>
      </c>
      <c r="D445" s="2" t="s">
        <v>192</v>
      </c>
      <c r="E445" s="31">
        <f>E446</f>
        <v>14042</v>
      </c>
      <c r="F445" s="29"/>
      <c r="G445" s="27">
        <f>G446</f>
        <v>14042</v>
      </c>
      <c r="H445" s="29"/>
    </row>
    <row r="446" spans="1:8" s="24" customFormat="1" ht="26.25" customHeight="1">
      <c r="A446" s="15" t="s">
        <v>191</v>
      </c>
      <c r="B446" s="5" t="s">
        <v>92</v>
      </c>
      <c r="C446" s="5" t="s">
        <v>243</v>
      </c>
      <c r="D446" s="2" t="s">
        <v>190</v>
      </c>
      <c r="E446" s="31">
        <v>14042</v>
      </c>
      <c r="F446" s="29"/>
      <c r="G446" s="27">
        <v>14042</v>
      </c>
      <c r="H446" s="29"/>
    </row>
    <row r="447" spans="1:8" s="24" customFormat="1" ht="21.75" customHeight="1">
      <c r="A447" s="15" t="s">
        <v>213</v>
      </c>
      <c r="B447" s="5" t="s">
        <v>92</v>
      </c>
      <c r="C447" s="5" t="s">
        <v>257</v>
      </c>
      <c r="D447" s="2" t="s">
        <v>56</v>
      </c>
      <c r="E447" s="31">
        <f>E448</f>
        <v>1060</v>
      </c>
      <c r="F447" s="29"/>
      <c r="G447" s="27">
        <f>G448</f>
        <v>1060</v>
      </c>
      <c r="H447" s="29"/>
    </row>
    <row r="448" spans="1:8" s="24" customFormat="1" ht="28.5" customHeight="1">
      <c r="A448" s="37" t="s">
        <v>193</v>
      </c>
      <c r="B448" s="5" t="s">
        <v>92</v>
      </c>
      <c r="C448" s="5" t="s">
        <v>257</v>
      </c>
      <c r="D448" s="2" t="s">
        <v>192</v>
      </c>
      <c r="E448" s="31">
        <f>E449</f>
        <v>1060</v>
      </c>
      <c r="F448" s="29"/>
      <c r="G448" s="27">
        <f>G449</f>
        <v>1060</v>
      </c>
      <c r="H448" s="29"/>
    </row>
    <row r="449" spans="1:8" s="24" customFormat="1" ht="22.5" customHeight="1">
      <c r="A449" s="15" t="s">
        <v>191</v>
      </c>
      <c r="B449" s="5" t="s">
        <v>92</v>
      </c>
      <c r="C449" s="5" t="s">
        <v>257</v>
      </c>
      <c r="D449" s="2" t="s">
        <v>190</v>
      </c>
      <c r="E449" s="31">
        <v>1060</v>
      </c>
      <c r="F449" s="29"/>
      <c r="G449" s="27">
        <v>1060</v>
      </c>
      <c r="H449" s="29"/>
    </row>
    <row r="450" spans="1:8" s="24" customFormat="1" ht="33" customHeight="1">
      <c r="A450" s="81" t="s">
        <v>316</v>
      </c>
      <c r="B450" s="5" t="s">
        <v>92</v>
      </c>
      <c r="C450" s="5" t="s">
        <v>350</v>
      </c>
      <c r="D450" s="5" t="s">
        <v>56</v>
      </c>
      <c r="E450" s="31">
        <f>E451</f>
        <v>30</v>
      </c>
      <c r="F450" s="29"/>
      <c r="G450" s="27">
        <f>G451</f>
        <v>30</v>
      </c>
      <c r="H450" s="29"/>
    </row>
    <row r="451" spans="1:8" s="24" customFormat="1" ht="42" customHeight="1">
      <c r="A451" s="35" t="s">
        <v>349</v>
      </c>
      <c r="B451" s="5" t="s">
        <v>92</v>
      </c>
      <c r="C451" s="5" t="s">
        <v>350</v>
      </c>
      <c r="D451" s="5" t="s">
        <v>56</v>
      </c>
      <c r="E451" s="31">
        <f>E452</f>
        <v>30</v>
      </c>
      <c r="F451" s="29"/>
      <c r="G451" s="27">
        <f>G452</f>
        <v>30</v>
      </c>
      <c r="H451" s="29"/>
    </row>
    <row r="452" spans="1:8" s="24" customFormat="1" ht="24" customHeight="1">
      <c r="A452" s="36" t="s">
        <v>179</v>
      </c>
      <c r="B452" s="5" t="s">
        <v>92</v>
      </c>
      <c r="C452" s="5" t="s">
        <v>350</v>
      </c>
      <c r="D452" s="5" t="s">
        <v>178</v>
      </c>
      <c r="E452" s="31">
        <f>E453</f>
        <v>30</v>
      </c>
      <c r="F452" s="29"/>
      <c r="G452" s="27">
        <f>G453</f>
        <v>30</v>
      </c>
      <c r="H452" s="29"/>
    </row>
    <row r="453" spans="1:8" s="24" customFormat="1" ht="30" customHeight="1">
      <c r="A453" s="36" t="s">
        <v>181</v>
      </c>
      <c r="B453" s="5" t="s">
        <v>92</v>
      </c>
      <c r="C453" s="5" t="s">
        <v>350</v>
      </c>
      <c r="D453" s="5" t="s">
        <v>180</v>
      </c>
      <c r="E453" s="31">
        <v>30</v>
      </c>
      <c r="F453" s="29"/>
      <c r="G453" s="27">
        <v>30</v>
      </c>
      <c r="H453" s="29"/>
    </row>
    <row r="454" spans="1:8" s="24" customFormat="1" ht="17.25" customHeight="1">
      <c r="A454" s="50" t="s">
        <v>42</v>
      </c>
      <c r="B454" s="51" t="s">
        <v>94</v>
      </c>
      <c r="C454" s="51" t="s">
        <v>77</v>
      </c>
      <c r="D454" s="51" t="s">
        <v>56</v>
      </c>
      <c r="E454" s="55">
        <f>E481+E455</f>
        <v>122232.9</v>
      </c>
      <c r="F454" s="55">
        <f>F481+F455</f>
        <v>0</v>
      </c>
      <c r="G454" s="55">
        <f>G481+G455</f>
        <v>122692.4</v>
      </c>
      <c r="H454" s="55">
        <f>H481+H455</f>
        <v>0</v>
      </c>
    </row>
    <row r="455" spans="1:8" s="24" customFormat="1" ht="18" customHeight="1">
      <c r="A455" s="14" t="s">
        <v>95</v>
      </c>
      <c r="B455" s="5" t="s">
        <v>96</v>
      </c>
      <c r="C455" s="39" t="s">
        <v>77</v>
      </c>
      <c r="D455" s="5" t="s">
        <v>56</v>
      </c>
      <c r="E455" s="27">
        <f>E456+E478</f>
        <v>104798.9</v>
      </c>
      <c r="F455" s="27"/>
      <c r="G455" s="27">
        <f>G456+G478</f>
        <v>105258.4</v>
      </c>
      <c r="H455" s="27"/>
    </row>
    <row r="456" spans="1:8" s="24" customFormat="1" ht="39.75" customHeight="1">
      <c r="A456" s="35" t="s">
        <v>317</v>
      </c>
      <c r="B456" s="5" t="s">
        <v>96</v>
      </c>
      <c r="C456" s="5" t="s">
        <v>244</v>
      </c>
      <c r="D456" s="6" t="s">
        <v>56</v>
      </c>
      <c r="E456" s="27">
        <f>E457+E467+E474</f>
        <v>104538.9</v>
      </c>
      <c r="F456" s="27"/>
      <c r="G456" s="27">
        <f>G457+G467+G474</f>
        <v>104998.4</v>
      </c>
      <c r="H456" s="27"/>
    </row>
    <row r="457" spans="1:8" s="24" customFormat="1" ht="23.25" customHeight="1">
      <c r="A457" s="35" t="s">
        <v>170</v>
      </c>
      <c r="B457" s="5" t="s">
        <v>96</v>
      </c>
      <c r="C457" s="5" t="s">
        <v>245</v>
      </c>
      <c r="D457" s="6" t="s">
        <v>56</v>
      </c>
      <c r="E457" s="27">
        <f>E458+E461+E464</f>
        <v>45192.5</v>
      </c>
      <c r="F457" s="27"/>
      <c r="G457" s="27">
        <f>G458+G461+G464</f>
        <v>45652</v>
      </c>
      <c r="H457" s="27"/>
    </row>
    <row r="458" spans="1:8" s="24" customFormat="1" ht="22.5" customHeight="1">
      <c r="A458" s="8" t="s">
        <v>286</v>
      </c>
      <c r="B458" s="6" t="s">
        <v>96</v>
      </c>
      <c r="C458" s="5" t="s">
        <v>245</v>
      </c>
      <c r="D458" s="6" t="s">
        <v>56</v>
      </c>
      <c r="E458" s="27">
        <f>E459</f>
        <v>36092.5</v>
      </c>
      <c r="F458" s="29"/>
      <c r="G458" s="27">
        <f>G459</f>
        <v>34552</v>
      </c>
      <c r="H458" s="29"/>
    </row>
    <row r="459" spans="1:8" s="24" customFormat="1" ht="28.5" customHeight="1">
      <c r="A459" s="37" t="s">
        <v>193</v>
      </c>
      <c r="B459" s="5" t="s">
        <v>96</v>
      </c>
      <c r="C459" s="5" t="s">
        <v>245</v>
      </c>
      <c r="D459" s="6" t="s">
        <v>192</v>
      </c>
      <c r="E459" s="27">
        <f>E460</f>
        <v>36092.5</v>
      </c>
      <c r="F459" s="27"/>
      <c r="G459" s="27">
        <f>G460</f>
        <v>34552</v>
      </c>
      <c r="H459" s="27"/>
    </row>
    <row r="460" spans="1:8" s="24" customFormat="1" ht="20.25" customHeight="1">
      <c r="A460" s="15" t="s">
        <v>191</v>
      </c>
      <c r="B460" s="5" t="s">
        <v>96</v>
      </c>
      <c r="C460" s="5" t="s">
        <v>245</v>
      </c>
      <c r="D460" s="6" t="s">
        <v>190</v>
      </c>
      <c r="E460" s="27">
        <v>36092.5</v>
      </c>
      <c r="F460" s="27"/>
      <c r="G460" s="27">
        <f>36092.5-1540.5</f>
        <v>34552</v>
      </c>
      <c r="H460" s="27"/>
    </row>
    <row r="461" spans="1:8" s="24" customFormat="1" ht="30" customHeight="1">
      <c r="A461" s="15" t="s">
        <v>172</v>
      </c>
      <c r="B461" s="5" t="s">
        <v>96</v>
      </c>
      <c r="C461" s="5" t="s">
        <v>246</v>
      </c>
      <c r="D461" s="6" t="s">
        <v>56</v>
      </c>
      <c r="E461" s="27">
        <f>E462</f>
        <v>500</v>
      </c>
      <c r="F461" s="27"/>
      <c r="G461" s="27">
        <f>G462</f>
        <v>500</v>
      </c>
      <c r="H461" s="27"/>
    </row>
    <row r="462" spans="1:8" s="24" customFormat="1" ht="30" customHeight="1">
      <c r="A462" s="37" t="s">
        <v>193</v>
      </c>
      <c r="B462" s="5" t="s">
        <v>96</v>
      </c>
      <c r="C462" s="5" t="s">
        <v>246</v>
      </c>
      <c r="D462" s="6" t="s">
        <v>192</v>
      </c>
      <c r="E462" s="27">
        <f>E463</f>
        <v>500</v>
      </c>
      <c r="F462" s="27"/>
      <c r="G462" s="27">
        <f>G463</f>
        <v>500</v>
      </c>
      <c r="H462" s="27"/>
    </row>
    <row r="463" spans="1:8" s="24" customFormat="1" ht="19.5" customHeight="1">
      <c r="A463" s="15" t="s">
        <v>191</v>
      </c>
      <c r="B463" s="5" t="s">
        <v>96</v>
      </c>
      <c r="C463" s="5" t="s">
        <v>246</v>
      </c>
      <c r="D463" s="6" t="s">
        <v>190</v>
      </c>
      <c r="E463" s="27">
        <v>500</v>
      </c>
      <c r="F463" s="27"/>
      <c r="G463" s="27">
        <v>500</v>
      </c>
      <c r="H463" s="27"/>
    </row>
    <row r="464" spans="1:8" s="24" customFormat="1" ht="22.5" customHeight="1">
      <c r="A464" s="15" t="s">
        <v>208</v>
      </c>
      <c r="B464" s="5" t="s">
        <v>96</v>
      </c>
      <c r="C464" s="5" t="s">
        <v>383</v>
      </c>
      <c r="D464" s="6" t="s">
        <v>56</v>
      </c>
      <c r="E464" s="27">
        <f>E465</f>
        <v>8600</v>
      </c>
      <c r="F464" s="27"/>
      <c r="G464" s="27">
        <f>G465</f>
        <v>10600</v>
      </c>
      <c r="H464" s="27"/>
    </row>
    <row r="465" spans="1:8" s="24" customFormat="1" ht="32.25" customHeight="1">
      <c r="A465" s="37" t="s">
        <v>193</v>
      </c>
      <c r="B465" s="5" t="s">
        <v>96</v>
      </c>
      <c r="C465" s="5" t="s">
        <v>383</v>
      </c>
      <c r="D465" s="6" t="s">
        <v>192</v>
      </c>
      <c r="E465" s="27">
        <f>E466</f>
        <v>8600</v>
      </c>
      <c r="F465" s="27"/>
      <c r="G465" s="27">
        <f>G466</f>
        <v>10600</v>
      </c>
      <c r="H465" s="27"/>
    </row>
    <row r="466" spans="1:8" s="24" customFormat="1" ht="21.75" customHeight="1">
      <c r="A466" s="116" t="s">
        <v>191</v>
      </c>
      <c r="B466" s="2" t="s">
        <v>96</v>
      </c>
      <c r="C466" s="2" t="s">
        <v>383</v>
      </c>
      <c r="D466" s="1" t="s">
        <v>190</v>
      </c>
      <c r="E466" s="27">
        <v>8600</v>
      </c>
      <c r="F466" s="27"/>
      <c r="G466" s="27">
        <v>10600</v>
      </c>
      <c r="H466" s="27"/>
    </row>
    <row r="467" spans="1:8" s="24" customFormat="1" ht="40.5" customHeight="1">
      <c r="A467" s="116" t="s">
        <v>318</v>
      </c>
      <c r="B467" s="2" t="s">
        <v>96</v>
      </c>
      <c r="C467" s="2" t="s">
        <v>247</v>
      </c>
      <c r="D467" s="1" t="s">
        <v>56</v>
      </c>
      <c r="E467" s="27">
        <f>E468+E471</f>
        <v>58826.4</v>
      </c>
      <c r="F467" s="27"/>
      <c r="G467" s="27">
        <f>G468+G471</f>
        <v>58826.4</v>
      </c>
      <c r="H467" s="27"/>
    </row>
    <row r="468" spans="1:8" s="24" customFormat="1" ht="21.75" customHeight="1">
      <c r="A468" s="9" t="s">
        <v>287</v>
      </c>
      <c r="B468" s="2" t="s">
        <v>96</v>
      </c>
      <c r="C468" s="2" t="s">
        <v>247</v>
      </c>
      <c r="D468" s="1" t="s">
        <v>56</v>
      </c>
      <c r="E468" s="27">
        <f>E469</f>
        <v>52376.4</v>
      </c>
      <c r="F468" s="27"/>
      <c r="G468" s="27">
        <f>G469</f>
        <v>52376.4</v>
      </c>
      <c r="H468" s="27"/>
    </row>
    <row r="469" spans="1:8" s="24" customFormat="1" ht="30" customHeight="1">
      <c r="A469" s="37" t="s">
        <v>193</v>
      </c>
      <c r="B469" s="5" t="s">
        <v>96</v>
      </c>
      <c r="C469" s="5" t="s">
        <v>247</v>
      </c>
      <c r="D469" s="6" t="s">
        <v>192</v>
      </c>
      <c r="E469" s="27">
        <f>E470</f>
        <v>52376.4</v>
      </c>
      <c r="F469" s="27"/>
      <c r="G469" s="27">
        <f>G470</f>
        <v>52376.4</v>
      </c>
      <c r="H469" s="27"/>
    </row>
    <row r="470" spans="1:8" s="24" customFormat="1" ht="22.5" customHeight="1">
      <c r="A470" s="116" t="s">
        <v>191</v>
      </c>
      <c r="B470" s="2" t="s">
        <v>96</v>
      </c>
      <c r="C470" s="2" t="s">
        <v>247</v>
      </c>
      <c r="D470" s="1" t="s">
        <v>190</v>
      </c>
      <c r="E470" s="27">
        <v>52376.4</v>
      </c>
      <c r="F470" s="27"/>
      <c r="G470" s="27">
        <v>52376.4</v>
      </c>
      <c r="H470" s="27"/>
    </row>
    <row r="471" spans="1:8" s="24" customFormat="1" ht="15" customHeight="1">
      <c r="A471" s="15" t="s">
        <v>289</v>
      </c>
      <c r="B471" s="5" t="s">
        <v>96</v>
      </c>
      <c r="C471" s="5" t="s">
        <v>248</v>
      </c>
      <c r="D471" s="6" t="s">
        <v>56</v>
      </c>
      <c r="E471" s="27">
        <f>E472</f>
        <v>6450</v>
      </c>
      <c r="F471" s="27"/>
      <c r="G471" s="27">
        <f>G472</f>
        <v>6450</v>
      </c>
      <c r="H471" s="27"/>
    </row>
    <row r="472" spans="1:8" s="24" customFormat="1" ht="30.75" customHeight="1">
      <c r="A472" s="37" t="s">
        <v>193</v>
      </c>
      <c r="B472" s="5" t="s">
        <v>96</v>
      </c>
      <c r="C472" s="5" t="s">
        <v>248</v>
      </c>
      <c r="D472" s="6" t="s">
        <v>192</v>
      </c>
      <c r="E472" s="27">
        <f>E473</f>
        <v>6450</v>
      </c>
      <c r="F472" s="27"/>
      <c r="G472" s="27">
        <f>G473</f>
        <v>6450</v>
      </c>
      <c r="H472" s="27"/>
    </row>
    <row r="473" spans="1:8" s="24" customFormat="1" ht="21.75" customHeight="1">
      <c r="A473" s="116" t="s">
        <v>191</v>
      </c>
      <c r="B473" s="2" t="s">
        <v>96</v>
      </c>
      <c r="C473" s="2" t="s">
        <v>248</v>
      </c>
      <c r="D473" s="1" t="s">
        <v>190</v>
      </c>
      <c r="E473" s="27">
        <v>6450</v>
      </c>
      <c r="F473" s="27"/>
      <c r="G473" s="27">
        <v>6450</v>
      </c>
      <c r="H473" s="27"/>
    </row>
    <row r="474" spans="1:8" s="24" customFormat="1" ht="29.25" customHeight="1">
      <c r="A474" s="15" t="s">
        <v>174</v>
      </c>
      <c r="B474" s="5" t="s">
        <v>96</v>
      </c>
      <c r="C474" s="5" t="s">
        <v>249</v>
      </c>
      <c r="D474" s="6" t="s">
        <v>56</v>
      </c>
      <c r="E474" s="27">
        <f>E475</f>
        <v>520</v>
      </c>
      <c r="F474" s="27"/>
      <c r="G474" s="27">
        <f>G475</f>
        <v>520</v>
      </c>
      <c r="H474" s="27"/>
    </row>
    <row r="475" spans="1:8" s="24" customFormat="1" ht="30.75" customHeight="1">
      <c r="A475" s="15" t="s">
        <v>288</v>
      </c>
      <c r="B475" s="5" t="s">
        <v>96</v>
      </c>
      <c r="C475" s="5" t="s">
        <v>249</v>
      </c>
      <c r="D475" s="6" t="s">
        <v>56</v>
      </c>
      <c r="E475" s="27">
        <f>E476</f>
        <v>520</v>
      </c>
      <c r="F475" s="27"/>
      <c r="G475" s="27">
        <f>G476</f>
        <v>520</v>
      </c>
      <c r="H475" s="27"/>
    </row>
    <row r="476" spans="1:8" s="24" customFormat="1" ht="25.5" customHeight="1">
      <c r="A476" s="36" t="s">
        <v>179</v>
      </c>
      <c r="B476" s="5" t="s">
        <v>96</v>
      </c>
      <c r="C476" s="5" t="s">
        <v>249</v>
      </c>
      <c r="D476" s="6" t="s">
        <v>178</v>
      </c>
      <c r="E476" s="27">
        <f>E477</f>
        <v>520</v>
      </c>
      <c r="F476" s="27"/>
      <c r="G476" s="27">
        <f>G477</f>
        <v>520</v>
      </c>
      <c r="H476" s="27"/>
    </row>
    <row r="477" spans="1:8" s="24" customFormat="1" ht="32.25" customHeight="1">
      <c r="A477" s="36" t="s">
        <v>181</v>
      </c>
      <c r="B477" s="5" t="s">
        <v>96</v>
      </c>
      <c r="C477" s="5" t="s">
        <v>249</v>
      </c>
      <c r="D477" s="6" t="s">
        <v>180</v>
      </c>
      <c r="E477" s="27">
        <f>320+200</f>
        <v>520</v>
      </c>
      <c r="F477" s="27"/>
      <c r="G477" s="27">
        <f>320+200</f>
        <v>520</v>
      </c>
      <c r="H477" s="27"/>
    </row>
    <row r="478" spans="1:8" s="24" customFormat="1" ht="32.25" customHeight="1">
      <c r="A478" s="42" t="s">
        <v>357</v>
      </c>
      <c r="B478" s="5" t="s">
        <v>96</v>
      </c>
      <c r="C478" s="5" t="s">
        <v>236</v>
      </c>
      <c r="D478" s="6" t="s">
        <v>56</v>
      </c>
      <c r="E478" s="27">
        <f>E479</f>
        <v>260</v>
      </c>
      <c r="F478" s="107"/>
      <c r="G478" s="27">
        <f>G479</f>
        <v>260</v>
      </c>
      <c r="H478" s="107"/>
    </row>
    <row r="479" spans="1:8" s="24" customFormat="1" ht="32.25" customHeight="1">
      <c r="A479" s="37" t="s">
        <v>193</v>
      </c>
      <c r="B479" s="5" t="s">
        <v>96</v>
      </c>
      <c r="C479" s="5" t="s">
        <v>236</v>
      </c>
      <c r="D479" s="6" t="s">
        <v>192</v>
      </c>
      <c r="E479" s="27">
        <f>E480</f>
        <v>260</v>
      </c>
      <c r="F479" s="28"/>
      <c r="G479" s="27">
        <f>G480</f>
        <v>260</v>
      </c>
      <c r="H479" s="28"/>
    </row>
    <row r="480" spans="1:8" s="24" customFormat="1" ht="20.25" customHeight="1">
      <c r="A480" s="15" t="s">
        <v>191</v>
      </c>
      <c r="B480" s="5" t="s">
        <v>96</v>
      </c>
      <c r="C480" s="5" t="s">
        <v>236</v>
      </c>
      <c r="D480" s="6" t="s">
        <v>190</v>
      </c>
      <c r="E480" s="27">
        <f>260</f>
        <v>260</v>
      </c>
      <c r="F480" s="28"/>
      <c r="G480" s="27">
        <v>260</v>
      </c>
      <c r="H480" s="28"/>
    </row>
    <row r="481" spans="1:8" s="24" customFormat="1" ht="25.5">
      <c r="A481" s="14" t="s">
        <v>9</v>
      </c>
      <c r="B481" s="6" t="s">
        <v>10</v>
      </c>
      <c r="C481" s="38" t="s">
        <v>77</v>
      </c>
      <c r="D481" s="6" t="s">
        <v>56</v>
      </c>
      <c r="E481" s="27">
        <f>E482+E504</f>
        <v>17434</v>
      </c>
      <c r="F481" s="29"/>
      <c r="G481" s="27">
        <f>G482+G504</f>
        <v>17434</v>
      </c>
      <c r="H481" s="29"/>
    </row>
    <row r="482" spans="1:8" s="24" customFormat="1" ht="21" customHeight="1">
      <c r="A482" s="15" t="s">
        <v>171</v>
      </c>
      <c r="B482" s="6" t="s">
        <v>10</v>
      </c>
      <c r="C482" s="5" t="s">
        <v>265</v>
      </c>
      <c r="D482" s="6" t="s">
        <v>56</v>
      </c>
      <c r="E482" s="27">
        <f>E483+E497</f>
        <v>17404</v>
      </c>
      <c r="F482" s="29"/>
      <c r="G482" s="27">
        <f>G483+G497</f>
        <v>17404</v>
      </c>
      <c r="H482" s="29"/>
    </row>
    <row r="483" spans="1:8" s="24" customFormat="1" ht="18.75" customHeight="1">
      <c r="A483" s="8" t="s">
        <v>85</v>
      </c>
      <c r="B483" s="6" t="s">
        <v>10</v>
      </c>
      <c r="C483" s="5" t="s">
        <v>265</v>
      </c>
      <c r="D483" s="2" t="s">
        <v>56</v>
      </c>
      <c r="E483" s="27">
        <f>E484+E487+E490</f>
        <v>8604</v>
      </c>
      <c r="F483" s="29"/>
      <c r="G483" s="27">
        <f>G484+G487+G490</f>
        <v>8604</v>
      </c>
      <c r="H483" s="29"/>
    </row>
    <row r="484" spans="1:8" s="24" customFormat="1" ht="21.75" customHeight="1">
      <c r="A484" s="36" t="s">
        <v>133</v>
      </c>
      <c r="B484" s="6" t="s">
        <v>10</v>
      </c>
      <c r="C484" s="34" t="s">
        <v>264</v>
      </c>
      <c r="D484" s="2" t="s">
        <v>56</v>
      </c>
      <c r="E484" s="27">
        <f>E486</f>
        <v>1055.4</v>
      </c>
      <c r="F484" s="29"/>
      <c r="G484" s="27">
        <f>G486</f>
        <v>1055.4</v>
      </c>
      <c r="H484" s="29"/>
    </row>
    <row r="485" spans="1:8" s="24" customFormat="1" ht="67.5" customHeight="1">
      <c r="A485" s="21" t="s">
        <v>185</v>
      </c>
      <c r="B485" s="6" t="s">
        <v>10</v>
      </c>
      <c r="C485" s="34" t="s">
        <v>264</v>
      </c>
      <c r="D485" s="2" t="s">
        <v>184</v>
      </c>
      <c r="E485" s="27">
        <f>E486</f>
        <v>1055.4</v>
      </c>
      <c r="F485" s="29"/>
      <c r="G485" s="27">
        <f>G486</f>
        <v>1055.4</v>
      </c>
      <c r="H485" s="29"/>
    </row>
    <row r="486" spans="1:8" s="24" customFormat="1" ht="21" customHeight="1">
      <c r="A486" s="21" t="s">
        <v>177</v>
      </c>
      <c r="B486" s="6" t="s">
        <v>10</v>
      </c>
      <c r="C486" s="34" t="s">
        <v>264</v>
      </c>
      <c r="D486" s="2" t="s">
        <v>176</v>
      </c>
      <c r="E486" s="27">
        <v>1055.4</v>
      </c>
      <c r="F486" s="29"/>
      <c r="G486" s="27">
        <v>1055.4</v>
      </c>
      <c r="H486" s="29"/>
    </row>
    <row r="487" spans="1:8" s="24" customFormat="1" ht="21.75" customHeight="1">
      <c r="A487" s="36" t="s">
        <v>134</v>
      </c>
      <c r="B487" s="6" t="s">
        <v>10</v>
      </c>
      <c r="C487" s="2" t="s">
        <v>266</v>
      </c>
      <c r="D487" s="2" t="s">
        <v>56</v>
      </c>
      <c r="E487" s="27">
        <f>E489</f>
        <v>7005.6</v>
      </c>
      <c r="F487" s="29"/>
      <c r="G487" s="27">
        <f>G489</f>
        <v>7005.6</v>
      </c>
      <c r="H487" s="29"/>
    </row>
    <row r="488" spans="1:8" s="24" customFormat="1" ht="69" customHeight="1">
      <c r="A488" s="21" t="s">
        <v>185</v>
      </c>
      <c r="B488" s="6" t="s">
        <v>10</v>
      </c>
      <c r="C488" s="2" t="s">
        <v>266</v>
      </c>
      <c r="D488" s="2" t="s">
        <v>184</v>
      </c>
      <c r="E488" s="27">
        <f>E489</f>
        <v>7005.6</v>
      </c>
      <c r="F488" s="29"/>
      <c r="G488" s="27">
        <f>G489</f>
        <v>7005.6</v>
      </c>
      <c r="H488" s="29"/>
    </row>
    <row r="489" spans="1:8" s="24" customFormat="1" ht="23.25" customHeight="1">
      <c r="A489" s="21" t="s">
        <v>177</v>
      </c>
      <c r="B489" s="6" t="s">
        <v>10</v>
      </c>
      <c r="C489" s="2" t="s">
        <v>266</v>
      </c>
      <c r="D489" s="2" t="s">
        <v>176</v>
      </c>
      <c r="E489" s="27">
        <v>7005.6</v>
      </c>
      <c r="F489" s="29"/>
      <c r="G489" s="27">
        <v>7005.6</v>
      </c>
      <c r="H489" s="29"/>
    </row>
    <row r="490" spans="1:8" s="24" customFormat="1" ht="25.5">
      <c r="A490" s="36" t="s">
        <v>32</v>
      </c>
      <c r="B490" s="6" t="s">
        <v>10</v>
      </c>
      <c r="C490" s="2" t="s">
        <v>267</v>
      </c>
      <c r="D490" s="2" t="s">
        <v>56</v>
      </c>
      <c r="E490" s="27">
        <f>E493+E495+E491</f>
        <v>543</v>
      </c>
      <c r="F490" s="29"/>
      <c r="G490" s="27">
        <f>G493+G495+G491</f>
        <v>543</v>
      </c>
      <c r="H490" s="29"/>
    </row>
    <row r="491" spans="1:8" s="24" customFormat="1" ht="64.5" customHeight="1">
      <c r="A491" s="21" t="s">
        <v>185</v>
      </c>
      <c r="B491" s="6" t="s">
        <v>10</v>
      </c>
      <c r="C491" s="2" t="s">
        <v>267</v>
      </c>
      <c r="D491" s="2" t="s">
        <v>184</v>
      </c>
      <c r="E491" s="27">
        <f>E492</f>
        <v>15</v>
      </c>
      <c r="F491" s="29"/>
      <c r="G491" s="27">
        <f>G492</f>
        <v>15</v>
      </c>
      <c r="H491" s="29"/>
    </row>
    <row r="492" spans="1:8" s="24" customFormat="1" ht="25.5">
      <c r="A492" s="21" t="s">
        <v>177</v>
      </c>
      <c r="B492" s="6" t="s">
        <v>10</v>
      </c>
      <c r="C492" s="2" t="s">
        <v>267</v>
      </c>
      <c r="D492" s="2" t="s">
        <v>176</v>
      </c>
      <c r="E492" s="27">
        <v>15</v>
      </c>
      <c r="F492" s="29"/>
      <c r="G492" s="27">
        <v>15</v>
      </c>
      <c r="H492" s="29"/>
    </row>
    <row r="493" spans="1:8" s="24" customFormat="1" ht="22.5" customHeight="1">
      <c r="A493" s="36" t="s">
        <v>179</v>
      </c>
      <c r="B493" s="6" t="s">
        <v>10</v>
      </c>
      <c r="C493" s="2" t="s">
        <v>267</v>
      </c>
      <c r="D493" s="2" t="s">
        <v>178</v>
      </c>
      <c r="E493" s="27">
        <f>E494</f>
        <v>525</v>
      </c>
      <c r="F493" s="29"/>
      <c r="G493" s="27">
        <f>G494</f>
        <v>525</v>
      </c>
      <c r="H493" s="29"/>
    </row>
    <row r="494" spans="1:8" s="24" customFormat="1" ht="30" customHeight="1">
      <c r="A494" s="36" t="s">
        <v>181</v>
      </c>
      <c r="B494" s="6" t="s">
        <v>10</v>
      </c>
      <c r="C494" s="2" t="s">
        <v>267</v>
      </c>
      <c r="D494" s="2" t="s">
        <v>180</v>
      </c>
      <c r="E494" s="27">
        <v>525</v>
      </c>
      <c r="F494" s="29"/>
      <c r="G494" s="27">
        <v>525</v>
      </c>
      <c r="H494" s="29"/>
    </row>
    <row r="495" spans="1:8" s="24" customFormat="1" ht="21" customHeight="1">
      <c r="A495" s="36" t="s">
        <v>183</v>
      </c>
      <c r="B495" s="6" t="s">
        <v>10</v>
      </c>
      <c r="C495" s="2" t="s">
        <v>267</v>
      </c>
      <c r="D495" s="2" t="s">
        <v>182</v>
      </c>
      <c r="E495" s="72">
        <f>E496</f>
        <v>3</v>
      </c>
      <c r="F495" s="29"/>
      <c r="G495" s="72">
        <f>G496</f>
        <v>3</v>
      </c>
      <c r="H495" s="29"/>
    </row>
    <row r="496" spans="1:8" s="24" customFormat="1" ht="19.5" customHeight="1">
      <c r="A496" s="36" t="s">
        <v>189</v>
      </c>
      <c r="B496" s="6" t="s">
        <v>10</v>
      </c>
      <c r="C496" s="2" t="s">
        <v>267</v>
      </c>
      <c r="D496" s="2" t="s">
        <v>188</v>
      </c>
      <c r="E496" s="72">
        <v>3</v>
      </c>
      <c r="F496" s="29"/>
      <c r="G496" s="72">
        <v>3</v>
      </c>
      <c r="H496" s="29"/>
    </row>
    <row r="497" spans="1:8" s="24" customFormat="1" ht="55.5" customHeight="1">
      <c r="A497" s="9" t="s">
        <v>93</v>
      </c>
      <c r="B497" s="6" t="s">
        <v>10</v>
      </c>
      <c r="C497" s="5" t="s">
        <v>282</v>
      </c>
      <c r="D497" s="5" t="s">
        <v>56</v>
      </c>
      <c r="E497" s="27">
        <f>E498+E500+E502</f>
        <v>8800</v>
      </c>
      <c r="F497" s="29"/>
      <c r="G497" s="27">
        <f>G498+G500+G502</f>
        <v>8800</v>
      </c>
      <c r="H497" s="29"/>
    </row>
    <row r="498" spans="1:8" s="24" customFormat="1" ht="67.5" customHeight="1">
      <c r="A498" s="21" t="s">
        <v>185</v>
      </c>
      <c r="B498" s="6" t="s">
        <v>10</v>
      </c>
      <c r="C498" s="5" t="s">
        <v>282</v>
      </c>
      <c r="D498" s="2" t="s">
        <v>184</v>
      </c>
      <c r="E498" s="27">
        <f>E499</f>
        <v>8121.7</v>
      </c>
      <c r="F498" s="29"/>
      <c r="G498" s="27">
        <f>G499</f>
        <v>8121.7</v>
      </c>
      <c r="H498" s="29"/>
    </row>
    <row r="499" spans="1:8" s="24" customFormat="1" ht="24" customHeight="1">
      <c r="A499" s="20" t="s">
        <v>187</v>
      </c>
      <c r="B499" s="1" t="s">
        <v>10</v>
      </c>
      <c r="C499" s="2" t="s">
        <v>282</v>
      </c>
      <c r="D499" s="2" t="s">
        <v>186</v>
      </c>
      <c r="E499" s="27">
        <v>8121.7</v>
      </c>
      <c r="F499" s="29"/>
      <c r="G499" s="27">
        <v>8121.7</v>
      </c>
      <c r="H499" s="29"/>
    </row>
    <row r="500" spans="1:8" s="24" customFormat="1" ht="21.75" customHeight="1">
      <c r="A500" s="36" t="s">
        <v>179</v>
      </c>
      <c r="B500" s="6" t="s">
        <v>10</v>
      </c>
      <c r="C500" s="5" t="s">
        <v>282</v>
      </c>
      <c r="D500" s="5" t="s">
        <v>178</v>
      </c>
      <c r="E500" s="27">
        <f>E501</f>
        <v>675.3</v>
      </c>
      <c r="F500" s="29"/>
      <c r="G500" s="27">
        <f>G501</f>
        <v>675.3</v>
      </c>
      <c r="H500" s="29"/>
    </row>
    <row r="501" spans="1:8" s="24" customFormat="1" ht="30.75" customHeight="1">
      <c r="A501" s="115" t="s">
        <v>181</v>
      </c>
      <c r="B501" s="1" t="s">
        <v>10</v>
      </c>
      <c r="C501" s="2" t="s">
        <v>282</v>
      </c>
      <c r="D501" s="2" t="s">
        <v>180</v>
      </c>
      <c r="E501" s="27">
        <v>675.3</v>
      </c>
      <c r="F501" s="29"/>
      <c r="G501" s="27">
        <v>675.3</v>
      </c>
      <c r="H501" s="29"/>
    </row>
    <row r="502" spans="1:8" s="24" customFormat="1" ht="20.25" customHeight="1">
      <c r="A502" s="115" t="s">
        <v>183</v>
      </c>
      <c r="B502" s="1" t="s">
        <v>10</v>
      </c>
      <c r="C502" s="2" t="s">
        <v>282</v>
      </c>
      <c r="D502" s="2" t="s">
        <v>182</v>
      </c>
      <c r="E502" s="27">
        <f>E503</f>
        <v>3</v>
      </c>
      <c r="F502" s="29"/>
      <c r="G502" s="27">
        <f>G503</f>
        <v>3</v>
      </c>
      <c r="H502" s="29"/>
    </row>
    <row r="503" spans="1:8" s="24" customFormat="1" ht="21" customHeight="1">
      <c r="A503" s="36" t="s">
        <v>189</v>
      </c>
      <c r="B503" s="6" t="s">
        <v>10</v>
      </c>
      <c r="C503" s="5" t="s">
        <v>282</v>
      </c>
      <c r="D503" s="5" t="s">
        <v>188</v>
      </c>
      <c r="E503" s="27">
        <v>3</v>
      </c>
      <c r="F503" s="29"/>
      <c r="G503" s="27">
        <v>3</v>
      </c>
      <c r="H503" s="29"/>
    </row>
    <row r="504" spans="1:8" s="24" customFormat="1" ht="33" customHeight="1">
      <c r="A504" s="127" t="s">
        <v>316</v>
      </c>
      <c r="B504" s="1" t="s">
        <v>10</v>
      </c>
      <c r="C504" s="1" t="s">
        <v>341</v>
      </c>
      <c r="D504" s="2" t="s">
        <v>56</v>
      </c>
      <c r="E504" s="27">
        <f>E505</f>
        <v>30</v>
      </c>
      <c r="F504" s="29"/>
      <c r="G504" s="27">
        <f>G505</f>
        <v>30</v>
      </c>
      <c r="H504" s="29"/>
    </row>
    <row r="505" spans="1:8" s="24" customFormat="1" ht="39.75" customHeight="1">
      <c r="A505" s="35" t="s">
        <v>349</v>
      </c>
      <c r="B505" s="6" t="s">
        <v>10</v>
      </c>
      <c r="C505" s="1" t="s">
        <v>350</v>
      </c>
      <c r="D505" s="2" t="s">
        <v>56</v>
      </c>
      <c r="E505" s="27">
        <f>E506</f>
        <v>30</v>
      </c>
      <c r="F505" s="29"/>
      <c r="G505" s="27">
        <f>G506</f>
        <v>30</v>
      </c>
      <c r="H505" s="29"/>
    </row>
    <row r="506" spans="1:8" s="24" customFormat="1" ht="24" customHeight="1">
      <c r="A506" s="36" t="s">
        <v>179</v>
      </c>
      <c r="B506" s="6" t="s">
        <v>10</v>
      </c>
      <c r="C506" s="1" t="s">
        <v>350</v>
      </c>
      <c r="D506" s="2" t="s">
        <v>178</v>
      </c>
      <c r="E506" s="27">
        <f>E507</f>
        <v>30</v>
      </c>
      <c r="F506" s="29"/>
      <c r="G506" s="27">
        <f>G507</f>
        <v>30</v>
      </c>
      <c r="H506" s="29"/>
    </row>
    <row r="507" spans="1:8" s="24" customFormat="1" ht="30" customHeight="1">
      <c r="A507" s="36" t="s">
        <v>181</v>
      </c>
      <c r="B507" s="6" t="s">
        <v>10</v>
      </c>
      <c r="C507" s="1" t="s">
        <v>350</v>
      </c>
      <c r="D507" s="2" t="s">
        <v>180</v>
      </c>
      <c r="E507" s="27">
        <v>30</v>
      </c>
      <c r="F507" s="29"/>
      <c r="G507" s="27">
        <v>30</v>
      </c>
      <c r="H507" s="29"/>
    </row>
    <row r="508" spans="1:10" s="24" customFormat="1" ht="16.5" customHeight="1">
      <c r="A508" s="97" t="s">
        <v>43</v>
      </c>
      <c r="B508" s="98" t="s">
        <v>63</v>
      </c>
      <c r="C508" s="98" t="s">
        <v>77</v>
      </c>
      <c r="D508" s="98" t="s">
        <v>56</v>
      </c>
      <c r="E508" s="110">
        <f aca="true" t="shared" si="8" ref="E508:H512">E509</f>
        <v>37160</v>
      </c>
      <c r="F508" s="110">
        <f t="shared" si="8"/>
        <v>35160</v>
      </c>
      <c r="G508" s="110">
        <f t="shared" si="8"/>
        <v>35160</v>
      </c>
      <c r="H508" s="110">
        <f t="shared" si="8"/>
        <v>35160</v>
      </c>
      <c r="J508" s="87"/>
    </row>
    <row r="509" spans="1:8" ht="17.25" customHeight="1">
      <c r="A509" s="61" t="s">
        <v>8</v>
      </c>
      <c r="B509" s="34" t="s">
        <v>44</v>
      </c>
      <c r="C509" s="34" t="s">
        <v>77</v>
      </c>
      <c r="D509" s="34" t="s">
        <v>56</v>
      </c>
      <c r="E509" s="41">
        <f>E510+E514</f>
        <v>37160</v>
      </c>
      <c r="F509" s="41">
        <f>F510+F514</f>
        <v>35160</v>
      </c>
      <c r="G509" s="41">
        <f>G510+G514</f>
        <v>35160</v>
      </c>
      <c r="H509" s="41">
        <f>H510+H514</f>
        <v>35160</v>
      </c>
    </row>
    <row r="510" spans="1:8" ht="57" customHeight="1">
      <c r="A510" s="35" t="s">
        <v>307</v>
      </c>
      <c r="B510" s="39" t="s">
        <v>44</v>
      </c>
      <c r="C510" s="90" t="s">
        <v>368</v>
      </c>
      <c r="D510" s="34" t="s">
        <v>56</v>
      </c>
      <c r="E510" s="41">
        <f t="shared" si="8"/>
        <v>2000</v>
      </c>
      <c r="F510" s="41">
        <f t="shared" si="8"/>
        <v>0</v>
      </c>
      <c r="G510" s="41">
        <f t="shared" si="8"/>
        <v>0</v>
      </c>
      <c r="H510" s="41">
        <f t="shared" si="8"/>
        <v>0</v>
      </c>
    </row>
    <row r="511" spans="1:8" ht="46.5" customHeight="1">
      <c r="A511" s="35" t="s">
        <v>405</v>
      </c>
      <c r="B511" s="39" t="s">
        <v>44</v>
      </c>
      <c r="C511" s="90" t="s">
        <v>368</v>
      </c>
      <c r="D511" s="34" t="s">
        <v>56</v>
      </c>
      <c r="E511" s="41">
        <f t="shared" si="8"/>
        <v>2000</v>
      </c>
      <c r="F511" s="41">
        <f t="shared" si="8"/>
        <v>0</v>
      </c>
      <c r="G511" s="41">
        <f t="shared" si="8"/>
        <v>0</v>
      </c>
      <c r="H511" s="41">
        <f t="shared" si="8"/>
        <v>0</v>
      </c>
    </row>
    <row r="512" spans="1:8" ht="65.25" customHeight="1">
      <c r="A512" s="79" t="s">
        <v>185</v>
      </c>
      <c r="B512" s="39" t="s">
        <v>44</v>
      </c>
      <c r="C512" s="90" t="s">
        <v>368</v>
      </c>
      <c r="D512" s="34" t="s">
        <v>184</v>
      </c>
      <c r="E512" s="41">
        <f t="shared" si="8"/>
        <v>2000</v>
      </c>
      <c r="F512" s="41">
        <f t="shared" si="8"/>
        <v>0</v>
      </c>
      <c r="G512" s="41">
        <f t="shared" si="8"/>
        <v>0</v>
      </c>
      <c r="H512" s="41">
        <f t="shared" si="8"/>
        <v>0</v>
      </c>
    </row>
    <row r="513" spans="1:8" ht="23.25" customHeight="1">
      <c r="A513" s="79" t="s">
        <v>177</v>
      </c>
      <c r="B513" s="39" t="s">
        <v>44</v>
      </c>
      <c r="C513" s="90" t="s">
        <v>368</v>
      </c>
      <c r="D513" s="34" t="s">
        <v>176</v>
      </c>
      <c r="E513" s="41">
        <v>2000</v>
      </c>
      <c r="F513" s="41">
        <v>0</v>
      </c>
      <c r="G513" s="41">
        <v>0</v>
      </c>
      <c r="H513" s="41">
        <v>0</v>
      </c>
    </row>
    <row r="514" spans="1:8" ht="45.75" customHeight="1">
      <c r="A514" s="79" t="s">
        <v>407</v>
      </c>
      <c r="B514" s="39" t="s">
        <v>44</v>
      </c>
      <c r="C514" s="90" t="s">
        <v>408</v>
      </c>
      <c r="D514" s="34" t="s">
        <v>56</v>
      </c>
      <c r="E514" s="125">
        <f aca="true" t="shared" si="9" ref="E514:H515">E515</f>
        <v>35160</v>
      </c>
      <c r="F514" s="125">
        <f t="shared" si="9"/>
        <v>35160</v>
      </c>
      <c r="G514" s="125">
        <f t="shared" si="9"/>
        <v>35160</v>
      </c>
      <c r="H514" s="125">
        <f t="shared" si="9"/>
        <v>35160</v>
      </c>
    </row>
    <row r="515" spans="1:8" ht="30.75" customHeight="1">
      <c r="A515" s="37" t="s">
        <v>193</v>
      </c>
      <c r="B515" s="39" t="s">
        <v>44</v>
      </c>
      <c r="C515" s="90" t="s">
        <v>408</v>
      </c>
      <c r="D515" s="34" t="s">
        <v>192</v>
      </c>
      <c r="E515" s="125">
        <f t="shared" si="9"/>
        <v>35160</v>
      </c>
      <c r="F515" s="125">
        <f t="shared" si="9"/>
        <v>35160</v>
      </c>
      <c r="G515" s="125">
        <f t="shared" si="9"/>
        <v>35160</v>
      </c>
      <c r="H515" s="125">
        <f t="shared" si="9"/>
        <v>35160</v>
      </c>
    </row>
    <row r="516" spans="1:8" ht="23.25" customHeight="1">
      <c r="A516" s="73" t="s">
        <v>191</v>
      </c>
      <c r="B516" s="39" t="s">
        <v>44</v>
      </c>
      <c r="C516" s="90" t="s">
        <v>408</v>
      </c>
      <c r="D516" s="34" t="s">
        <v>190</v>
      </c>
      <c r="E516" s="125">
        <v>35160</v>
      </c>
      <c r="F516" s="125">
        <v>35160</v>
      </c>
      <c r="G516" s="125">
        <v>35160</v>
      </c>
      <c r="H516" s="125">
        <v>35160</v>
      </c>
    </row>
    <row r="517" spans="1:10" ht="19.5" customHeight="1">
      <c r="A517" s="52" t="s">
        <v>71</v>
      </c>
      <c r="B517" s="53" t="s">
        <v>97</v>
      </c>
      <c r="C517" s="53" t="s">
        <v>77</v>
      </c>
      <c r="D517" s="53" t="s">
        <v>56</v>
      </c>
      <c r="E517" s="54">
        <f>E518+E524+E542</f>
        <v>194983.8</v>
      </c>
      <c r="F517" s="54">
        <f>F518+F524+F542</f>
        <v>179320</v>
      </c>
      <c r="G517" s="54">
        <f>G518+G524+G542</f>
        <v>197382.8</v>
      </c>
      <c r="H517" s="54">
        <f>H518+H524+H542</f>
        <v>181719</v>
      </c>
      <c r="J517" s="89"/>
    </row>
    <row r="518" spans="1:8" ht="15.75" customHeight="1">
      <c r="A518" s="11" t="s">
        <v>98</v>
      </c>
      <c r="B518" s="3">
        <v>1001</v>
      </c>
      <c r="C518" s="2" t="s">
        <v>77</v>
      </c>
      <c r="D518" s="1" t="s">
        <v>56</v>
      </c>
      <c r="E518" s="28">
        <f aca="true" t="shared" si="10" ref="E518:G522">E519</f>
        <v>10440</v>
      </c>
      <c r="F518" s="28"/>
      <c r="G518" s="28">
        <f t="shared" si="10"/>
        <v>10440</v>
      </c>
      <c r="H518" s="28"/>
    </row>
    <row r="519" spans="1:12" ht="25.5">
      <c r="A519" s="8" t="s">
        <v>118</v>
      </c>
      <c r="B519" s="7">
        <v>1001</v>
      </c>
      <c r="C519" s="5" t="s">
        <v>341</v>
      </c>
      <c r="D519" s="6" t="s">
        <v>56</v>
      </c>
      <c r="E519" s="28">
        <f t="shared" si="10"/>
        <v>10440</v>
      </c>
      <c r="F519" s="28"/>
      <c r="G519" s="28">
        <f t="shared" si="10"/>
        <v>10440</v>
      </c>
      <c r="H519" s="28"/>
      <c r="J519" s="104"/>
      <c r="K519" s="104"/>
      <c r="L519" s="104"/>
    </row>
    <row r="520" spans="1:12" ht="30" customHeight="1">
      <c r="A520" s="81" t="s">
        <v>316</v>
      </c>
      <c r="B520" s="7">
        <v>1001</v>
      </c>
      <c r="C520" s="5" t="s">
        <v>341</v>
      </c>
      <c r="D520" s="6" t="s">
        <v>56</v>
      </c>
      <c r="E520" s="28">
        <f t="shared" si="10"/>
        <v>10440</v>
      </c>
      <c r="F520" s="28"/>
      <c r="G520" s="28">
        <f t="shared" si="10"/>
        <v>10440</v>
      </c>
      <c r="H520" s="28"/>
      <c r="J520" s="104"/>
      <c r="K520" s="103"/>
      <c r="L520" s="104"/>
    </row>
    <row r="521" spans="1:12" ht="42.75" customHeight="1">
      <c r="A521" s="35" t="s">
        <v>349</v>
      </c>
      <c r="B521" s="7">
        <v>1001</v>
      </c>
      <c r="C521" s="5" t="s">
        <v>350</v>
      </c>
      <c r="D521" s="6" t="s">
        <v>56</v>
      </c>
      <c r="E521" s="28">
        <f t="shared" si="10"/>
        <v>10440</v>
      </c>
      <c r="F521" s="28"/>
      <c r="G521" s="28">
        <f t="shared" si="10"/>
        <v>10440</v>
      </c>
      <c r="H521" s="28"/>
      <c r="J521" s="104"/>
      <c r="K521" s="103"/>
      <c r="L521" s="104"/>
    </row>
    <row r="522" spans="1:8" ht="19.5" customHeight="1">
      <c r="A522" s="8" t="s">
        <v>204</v>
      </c>
      <c r="B522" s="7">
        <v>1001</v>
      </c>
      <c r="C522" s="5" t="s">
        <v>350</v>
      </c>
      <c r="D522" s="6" t="s">
        <v>203</v>
      </c>
      <c r="E522" s="28">
        <f t="shared" si="10"/>
        <v>10440</v>
      </c>
      <c r="F522" s="28"/>
      <c r="G522" s="28">
        <f t="shared" si="10"/>
        <v>10440</v>
      </c>
      <c r="H522" s="28"/>
    </row>
    <row r="523" spans="1:8" ht="18.75" customHeight="1">
      <c r="A523" s="8" t="s">
        <v>211</v>
      </c>
      <c r="B523" s="7">
        <v>1001</v>
      </c>
      <c r="C523" s="5" t="s">
        <v>350</v>
      </c>
      <c r="D523" s="6" t="s">
        <v>210</v>
      </c>
      <c r="E523" s="28">
        <v>10440</v>
      </c>
      <c r="F523" s="28"/>
      <c r="G523" s="28">
        <v>10440</v>
      </c>
      <c r="H523" s="28"/>
    </row>
    <row r="524" spans="1:8" ht="18" customHeight="1">
      <c r="A524" s="18" t="s">
        <v>100</v>
      </c>
      <c r="B524" s="2" t="s">
        <v>101</v>
      </c>
      <c r="C524" s="2" t="s">
        <v>77</v>
      </c>
      <c r="D524" s="2" t="s">
        <v>56</v>
      </c>
      <c r="E524" s="29">
        <f>E525+E528+E531</f>
        <v>91935.8</v>
      </c>
      <c r="F524" s="29">
        <f>F525+F528+F538</f>
        <v>87358</v>
      </c>
      <c r="G524" s="29">
        <f>G525+G528+G531</f>
        <v>96430.8</v>
      </c>
      <c r="H524" s="29">
        <f>H525+H528+H538</f>
        <v>91853</v>
      </c>
    </row>
    <row r="525" spans="1:8" ht="78" customHeight="1">
      <c r="A525" s="35" t="s">
        <v>331</v>
      </c>
      <c r="B525" s="2" t="s">
        <v>101</v>
      </c>
      <c r="C525" s="2" t="s">
        <v>234</v>
      </c>
      <c r="D525" s="2" t="s">
        <v>56</v>
      </c>
      <c r="E525" s="29">
        <f>E526</f>
        <v>4034.8</v>
      </c>
      <c r="F525" s="29"/>
      <c r="G525" s="29">
        <f>G526</f>
        <v>4034.8</v>
      </c>
      <c r="H525" s="29"/>
    </row>
    <row r="526" spans="1:8" ht="18.75" customHeight="1">
      <c r="A526" s="8" t="s">
        <v>204</v>
      </c>
      <c r="B526" s="2" t="s">
        <v>101</v>
      </c>
      <c r="C526" s="2" t="s">
        <v>234</v>
      </c>
      <c r="D526" s="2" t="s">
        <v>203</v>
      </c>
      <c r="E526" s="29">
        <f>E527</f>
        <v>4034.8</v>
      </c>
      <c r="F526" s="29"/>
      <c r="G526" s="29">
        <f>G527</f>
        <v>4034.8</v>
      </c>
      <c r="H526" s="29"/>
    </row>
    <row r="527" spans="1:8" ht="29.25" customHeight="1">
      <c r="A527" s="8" t="s">
        <v>12</v>
      </c>
      <c r="B527" s="2" t="s">
        <v>101</v>
      </c>
      <c r="C527" s="2" t="s">
        <v>234</v>
      </c>
      <c r="D527" s="2" t="s">
        <v>11</v>
      </c>
      <c r="E527" s="29">
        <v>4034.8</v>
      </c>
      <c r="F527" s="29"/>
      <c r="G527" s="29">
        <v>4034.8</v>
      </c>
      <c r="H527" s="29"/>
    </row>
    <row r="528" spans="1:8" ht="53.25" customHeight="1">
      <c r="A528" s="8" t="s">
        <v>306</v>
      </c>
      <c r="B528" s="2" t="s">
        <v>101</v>
      </c>
      <c r="C528" s="76" t="s">
        <v>151</v>
      </c>
      <c r="D528" s="2" t="s">
        <v>56</v>
      </c>
      <c r="E528" s="29">
        <f>E530</f>
        <v>86435</v>
      </c>
      <c r="F528" s="29">
        <f>F530</f>
        <v>86435</v>
      </c>
      <c r="G528" s="29">
        <f>G530</f>
        <v>90930</v>
      </c>
      <c r="H528" s="29">
        <f>H530</f>
        <v>90930</v>
      </c>
    </row>
    <row r="529" spans="1:8" ht="22.5" customHeight="1">
      <c r="A529" s="8" t="s">
        <v>204</v>
      </c>
      <c r="B529" s="2" t="s">
        <v>101</v>
      </c>
      <c r="C529" s="2" t="s">
        <v>151</v>
      </c>
      <c r="D529" s="2" t="s">
        <v>203</v>
      </c>
      <c r="E529" s="29">
        <f>E530</f>
        <v>86435</v>
      </c>
      <c r="F529" s="29">
        <f>F530</f>
        <v>86435</v>
      </c>
      <c r="G529" s="29">
        <f>G530</f>
        <v>90930</v>
      </c>
      <c r="H529" s="29">
        <f>H530</f>
        <v>90930</v>
      </c>
    </row>
    <row r="530" spans="1:8" ht="30.75" customHeight="1">
      <c r="A530" s="8" t="s">
        <v>12</v>
      </c>
      <c r="B530" s="2" t="s">
        <v>101</v>
      </c>
      <c r="C530" s="2" t="s">
        <v>151</v>
      </c>
      <c r="D530" s="2" t="s">
        <v>11</v>
      </c>
      <c r="E530" s="29">
        <v>86435</v>
      </c>
      <c r="F530" s="29">
        <v>86435</v>
      </c>
      <c r="G530" s="29">
        <v>90930</v>
      </c>
      <c r="H530" s="29">
        <v>90930</v>
      </c>
    </row>
    <row r="531" spans="1:8" ht="33.75" customHeight="1">
      <c r="A531" s="35" t="s">
        <v>326</v>
      </c>
      <c r="B531" s="2" t="s">
        <v>101</v>
      </c>
      <c r="C531" s="2" t="s">
        <v>369</v>
      </c>
      <c r="D531" s="2" t="s">
        <v>56</v>
      </c>
      <c r="E531" s="29">
        <f>E532+E535+E538</f>
        <v>1466</v>
      </c>
      <c r="F531" s="29"/>
      <c r="G531" s="29">
        <f>G532+G535+G538</f>
        <v>1466</v>
      </c>
      <c r="H531" s="29"/>
    </row>
    <row r="532" spans="1:8" ht="23.25" customHeight="1">
      <c r="A532" s="8" t="s">
        <v>330</v>
      </c>
      <c r="B532" s="2" t="s">
        <v>101</v>
      </c>
      <c r="C532" s="2" t="s">
        <v>370</v>
      </c>
      <c r="D532" s="2" t="s">
        <v>56</v>
      </c>
      <c r="E532" s="29">
        <f>E533</f>
        <v>454</v>
      </c>
      <c r="F532" s="29"/>
      <c r="G532" s="29">
        <f>G533</f>
        <v>454</v>
      </c>
      <c r="H532" s="29"/>
    </row>
    <row r="533" spans="1:8" ht="24.75" customHeight="1">
      <c r="A533" s="35" t="s">
        <v>204</v>
      </c>
      <c r="B533" s="34" t="s">
        <v>101</v>
      </c>
      <c r="C533" s="2" t="s">
        <v>370</v>
      </c>
      <c r="D533" s="34" t="s">
        <v>203</v>
      </c>
      <c r="E533" s="41">
        <f>E534</f>
        <v>454</v>
      </c>
      <c r="F533" s="41"/>
      <c r="G533" s="41">
        <f>G534</f>
        <v>454</v>
      </c>
      <c r="H533" s="41"/>
    </row>
    <row r="534" spans="1:8" ht="34.5" customHeight="1">
      <c r="A534" s="35" t="s">
        <v>12</v>
      </c>
      <c r="B534" s="34" t="s">
        <v>101</v>
      </c>
      <c r="C534" s="2" t="s">
        <v>370</v>
      </c>
      <c r="D534" s="34" t="s">
        <v>11</v>
      </c>
      <c r="E534" s="41">
        <v>454</v>
      </c>
      <c r="F534" s="41"/>
      <c r="G534" s="41">
        <v>454</v>
      </c>
      <c r="H534" s="41"/>
    </row>
    <row r="535" spans="1:8" ht="28.5" customHeight="1">
      <c r="A535" s="35" t="s">
        <v>329</v>
      </c>
      <c r="B535" s="2" t="s">
        <v>101</v>
      </c>
      <c r="C535" s="2" t="s">
        <v>372</v>
      </c>
      <c r="D535" s="2" t="s">
        <v>56</v>
      </c>
      <c r="E535" s="29">
        <f>E536</f>
        <v>89</v>
      </c>
      <c r="F535" s="29"/>
      <c r="G535" s="29">
        <f>G536</f>
        <v>89</v>
      </c>
      <c r="H535" s="29"/>
    </row>
    <row r="536" spans="1:8" ht="21.75" customHeight="1">
      <c r="A536" s="8" t="s">
        <v>204</v>
      </c>
      <c r="B536" s="2" t="s">
        <v>101</v>
      </c>
      <c r="C536" s="2" t="s">
        <v>372</v>
      </c>
      <c r="D536" s="2" t="s">
        <v>203</v>
      </c>
      <c r="E536" s="29">
        <f>E537</f>
        <v>89</v>
      </c>
      <c r="F536" s="29"/>
      <c r="G536" s="29">
        <f>G537</f>
        <v>89</v>
      </c>
      <c r="H536" s="29"/>
    </row>
    <row r="537" spans="1:8" ht="28.5" customHeight="1">
      <c r="A537" s="9" t="s">
        <v>12</v>
      </c>
      <c r="B537" s="2" t="s">
        <v>101</v>
      </c>
      <c r="C537" s="2" t="s">
        <v>372</v>
      </c>
      <c r="D537" s="2" t="s">
        <v>11</v>
      </c>
      <c r="E537" s="29">
        <v>89</v>
      </c>
      <c r="F537" s="29"/>
      <c r="G537" s="29">
        <v>89</v>
      </c>
      <c r="H537" s="29"/>
    </row>
    <row r="538" spans="1:8" s="111" customFormat="1" ht="29.25" customHeight="1">
      <c r="A538" s="119" t="s">
        <v>327</v>
      </c>
      <c r="B538" s="34" t="s">
        <v>101</v>
      </c>
      <c r="C538" s="34" t="s">
        <v>373</v>
      </c>
      <c r="D538" s="34" t="s">
        <v>56</v>
      </c>
      <c r="E538" s="41">
        <f aca="true" t="shared" si="11" ref="E538:H540">E539</f>
        <v>923</v>
      </c>
      <c r="F538" s="41">
        <f t="shared" si="11"/>
        <v>923</v>
      </c>
      <c r="G538" s="41">
        <f t="shared" si="11"/>
        <v>923</v>
      </c>
      <c r="H538" s="41">
        <f t="shared" si="11"/>
        <v>923</v>
      </c>
    </row>
    <row r="539" spans="1:8" ht="79.5" customHeight="1">
      <c r="A539" s="96" t="s">
        <v>291</v>
      </c>
      <c r="B539" s="2" t="s">
        <v>101</v>
      </c>
      <c r="C539" s="76" t="s">
        <v>373</v>
      </c>
      <c r="D539" s="2" t="s">
        <v>56</v>
      </c>
      <c r="E539" s="29">
        <f t="shared" si="11"/>
        <v>923</v>
      </c>
      <c r="F539" s="29">
        <f t="shared" si="11"/>
        <v>923</v>
      </c>
      <c r="G539" s="29">
        <f t="shared" si="11"/>
        <v>923</v>
      </c>
      <c r="H539" s="29">
        <f t="shared" si="11"/>
        <v>923</v>
      </c>
    </row>
    <row r="540" spans="1:8" ht="24" customHeight="1">
      <c r="A540" s="8" t="s">
        <v>204</v>
      </c>
      <c r="B540" s="2" t="s">
        <v>101</v>
      </c>
      <c r="C540" s="2" t="s">
        <v>373</v>
      </c>
      <c r="D540" s="2" t="s">
        <v>203</v>
      </c>
      <c r="E540" s="29">
        <f t="shared" si="11"/>
        <v>923</v>
      </c>
      <c r="F540" s="29">
        <f t="shared" si="11"/>
        <v>923</v>
      </c>
      <c r="G540" s="29">
        <f t="shared" si="11"/>
        <v>923</v>
      </c>
      <c r="H540" s="29">
        <f t="shared" si="11"/>
        <v>923</v>
      </c>
    </row>
    <row r="541" spans="1:8" ht="21.75" customHeight="1">
      <c r="A541" s="8" t="s">
        <v>293</v>
      </c>
      <c r="B541" s="2" t="s">
        <v>101</v>
      </c>
      <c r="C541" s="2" t="s">
        <v>373</v>
      </c>
      <c r="D541" s="2" t="s">
        <v>292</v>
      </c>
      <c r="E541" s="29">
        <f>920.3+2.7</f>
        <v>923</v>
      </c>
      <c r="F541" s="29">
        <f>E541</f>
        <v>923</v>
      </c>
      <c r="G541" s="29">
        <f>923</f>
        <v>923</v>
      </c>
      <c r="H541" s="29">
        <f>G541</f>
        <v>923</v>
      </c>
    </row>
    <row r="542" spans="1:8" ht="21.75" customHeight="1">
      <c r="A542" s="14" t="s">
        <v>18</v>
      </c>
      <c r="B542" s="2" t="s">
        <v>99</v>
      </c>
      <c r="C542" s="2" t="s">
        <v>77</v>
      </c>
      <c r="D542" s="2" t="s">
        <v>56</v>
      </c>
      <c r="E542" s="29">
        <f>E543+E547</f>
        <v>92608</v>
      </c>
      <c r="F542" s="29">
        <f>F543+F549</f>
        <v>91962</v>
      </c>
      <c r="G542" s="29">
        <f>G543+G547</f>
        <v>90512</v>
      </c>
      <c r="H542" s="29">
        <f>H543+H549</f>
        <v>89866</v>
      </c>
    </row>
    <row r="543" spans="1:8" ht="16.5" customHeight="1">
      <c r="A543" s="13" t="s">
        <v>155</v>
      </c>
      <c r="B543" s="2" t="s">
        <v>99</v>
      </c>
      <c r="C543" s="2" t="s">
        <v>154</v>
      </c>
      <c r="D543" s="2" t="s">
        <v>56</v>
      </c>
      <c r="E543" s="29">
        <f aca="true" t="shared" si="12" ref="E543:H545">E544</f>
        <v>66812</v>
      </c>
      <c r="F543" s="29">
        <f t="shared" si="12"/>
        <v>66812</v>
      </c>
      <c r="G543" s="29">
        <f t="shared" si="12"/>
        <v>66812</v>
      </c>
      <c r="H543" s="29">
        <f t="shared" si="12"/>
        <v>66812</v>
      </c>
    </row>
    <row r="544" spans="1:8" ht="66" customHeight="1">
      <c r="A544" s="8" t="s">
        <v>152</v>
      </c>
      <c r="B544" s="2" t="s">
        <v>99</v>
      </c>
      <c r="C544" s="76" t="s">
        <v>153</v>
      </c>
      <c r="D544" s="2" t="s">
        <v>56</v>
      </c>
      <c r="E544" s="29">
        <f t="shared" si="12"/>
        <v>66812</v>
      </c>
      <c r="F544" s="29">
        <f t="shared" si="12"/>
        <v>66812</v>
      </c>
      <c r="G544" s="29">
        <f t="shared" si="12"/>
        <v>66812</v>
      </c>
      <c r="H544" s="29">
        <f t="shared" si="12"/>
        <v>66812</v>
      </c>
    </row>
    <row r="545" spans="1:8" ht="21.75" customHeight="1">
      <c r="A545" s="8" t="s">
        <v>204</v>
      </c>
      <c r="B545" s="2" t="s">
        <v>99</v>
      </c>
      <c r="C545" s="2" t="s">
        <v>153</v>
      </c>
      <c r="D545" s="2" t="s">
        <v>203</v>
      </c>
      <c r="E545" s="29">
        <f t="shared" si="12"/>
        <v>66812</v>
      </c>
      <c r="F545" s="29">
        <f t="shared" si="12"/>
        <v>66812</v>
      </c>
      <c r="G545" s="29">
        <f t="shared" si="12"/>
        <v>66812</v>
      </c>
      <c r="H545" s="29">
        <f t="shared" si="12"/>
        <v>66812</v>
      </c>
    </row>
    <row r="546" spans="1:8" ht="30" customHeight="1">
      <c r="A546" s="8" t="s">
        <v>12</v>
      </c>
      <c r="B546" s="2" t="s">
        <v>99</v>
      </c>
      <c r="C546" s="2" t="s">
        <v>153</v>
      </c>
      <c r="D546" s="2" t="s">
        <v>11</v>
      </c>
      <c r="E546" s="29">
        <f>69694-2882</f>
        <v>66812</v>
      </c>
      <c r="F546" s="29">
        <f>E546</f>
        <v>66812</v>
      </c>
      <c r="G546" s="29">
        <f>69694-2882</f>
        <v>66812</v>
      </c>
      <c r="H546" s="29">
        <f>G546</f>
        <v>66812</v>
      </c>
    </row>
    <row r="547" spans="1:8" ht="30" customHeight="1">
      <c r="A547" s="35" t="s">
        <v>326</v>
      </c>
      <c r="B547" s="2" t="s">
        <v>99</v>
      </c>
      <c r="C547" s="2" t="s">
        <v>419</v>
      </c>
      <c r="D547" s="2" t="s">
        <v>56</v>
      </c>
      <c r="E547" s="29">
        <f>E548</f>
        <v>25796</v>
      </c>
      <c r="F547" s="29">
        <f>F548</f>
        <v>25150</v>
      </c>
      <c r="G547" s="29">
        <f>G548</f>
        <v>23700</v>
      </c>
      <c r="H547" s="29">
        <f>H548</f>
        <v>23054</v>
      </c>
    </row>
    <row r="548" spans="1:8" ht="41.25" customHeight="1">
      <c r="A548" s="35" t="s">
        <v>328</v>
      </c>
      <c r="B548" s="2" t="s">
        <v>99</v>
      </c>
      <c r="C548" s="2" t="s">
        <v>419</v>
      </c>
      <c r="D548" s="2" t="s">
        <v>56</v>
      </c>
      <c r="E548" s="29">
        <f>E549+E552</f>
        <v>25796</v>
      </c>
      <c r="F548" s="29">
        <f>F549+F552</f>
        <v>25150</v>
      </c>
      <c r="G548" s="29">
        <f>G549+G552</f>
        <v>23700</v>
      </c>
      <c r="H548" s="29">
        <f>H549+H552</f>
        <v>23054</v>
      </c>
    </row>
    <row r="549" spans="1:8" ht="52.5" customHeight="1">
      <c r="A549" s="8" t="s">
        <v>169</v>
      </c>
      <c r="B549" s="2" t="s">
        <v>99</v>
      </c>
      <c r="C549" s="2" t="s">
        <v>419</v>
      </c>
      <c r="D549" s="2" t="s">
        <v>56</v>
      </c>
      <c r="E549" s="29">
        <f aca="true" t="shared" si="13" ref="E549:H550">E550</f>
        <v>25150</v>
      </c>
      <c r="F549" s="29">
        <f t="shared" si="13"/>
        <v>25150</v>
      </c>
      <c r="G549" s="29">
        <f t="shared" si="13"/>
        <v>23054</v>
      </c>
      <c r="H549" s="29">
        <f t="shared" si="13"/>
        <v>23054</v>
      </c>
    </row>
    <row r="550" spans="1:8" ht="30" customHeight="1">
      <c r="A550" s="42" t="s">
        <v>206</v>
      </c>
      <c r="B550" s="2" t="s">
        <v>99</v>
      </c>
      <c r="C550" s="2" t="s">
        <v>419</v>
      </c>
      <c r="D550" s="2" t="s">
        <v>205</v>
      </c>
      <c r="E550" s="29">
        <f t="shared" si="13"/>
        <v>25150</v>
      </c>
      <c r="F550" s="29">
        <f t="shared" si="13"/>
        <v>25150</v>
      </c>
      <c r="G550" s="29">
        <f t="shared" si="13"/>
        <v>23054</v>
      </c>
      <c r="H550" s="29">
        <f t="shared" si="13"/>
        <v>23054</v>
      </c>
    </row>
    <row r="551" spans="1:8" ht="18" customHeight="1">
      <c r="A551" s="8" t="s">
        <v>207</v>
      </c>
      <c r="B551" s="2" t="s">
        <v>99</v>
      </c>
      <c r="C551" s="2" t="s">
        <v>419</v>
      </c>
      <c r="D551" s="2" t="s">
        <v>212</v>
      </c>
      <c r="E551" s="29">
        <v>25150</v>
      </c>
      <c r="F551" s="29">
        <f>E551</f>
        <v>25150</v>
      </c>
      <c r="G551" s="29">
        <v>23054</v>
      </c>
      <c r="H551" s="29">
        <f>G551</f>
        <v>23054</v>
      </c>
    </row>
    <row r="552" spans="1:8" ht="65.25" customHeight="1">
      <c r="A552" s="8" t="s">
        <v>371</v>
      </c>
      <c r="B552" s="2" t="s">
        <v>99</v>
      </c>
      <c r="C552" s="5" t="s">
        <v>420</v>
      </c>
      <c r="D552" s="2" t="s">
        <v>56</v>
      </c>
      <c r="E552" s="29">
        <f>E553</f>
        <v>646</v>
      </c>
      <c r="F552" s="29"/>
      <c r="G552" s="29">
        <f>G553</f>
        <v>646</v>
      </c>
      <c r="H552" s="29"/>
    </row>
    <row r="553" spans="1:8" ht="31.5" customHeight="1">
      <c r="A553" s="42" t="s">
        <v>206</v>
      </c>
      <c r="B553" s="2" t="s">
        <v>99</v>
      </c>
      <c r="C553" s="5" t="s">
        <v>420</v>
      </c>
      <c r="D553" s="2" t="s">
        <v>205</v>
      </c>
      <c r="E553" s="29">
        <f>E554</f>
        <v>646</v>
      </c>
      <c r="F553" s="29"/>
      <c r="G553" s="29">
        <f>G554</f>
        <v>646</v>
      </c>
      <c r="H553" s="29"/>
    </row>
    <row r="554" spans="1:8" ht="18" customHeight="1">
      <c r="A554" s="8" t="s">
        <v>207</v>
      </c>
      <c r="B554" s="2" t="s">
        <v>99</v>
      </c>
      <c r="C554" s="5" t="s">
        <v>420</v>
      </c>
      <c r="D554" s="2" t="s">
        <v>212</v>
      </c>
      <c r="E554" s="29">
        <f>646</f>
        <v>646</v>
      </c>
      <c r="F554" s="29"/>
      <c r="G554" s="29">
        <f>646</f>
        <v>646</v>
      </c>
      <c r="H554" s="29"/>
    </row>
    <row r="555" spans="1:8" s="58" customFormat="1" ht="22.5" customHeight="1">
      <c r="A555" s="50" t="s">
        <v>21</v>
      </c>
      <c r="B555" s="59" t="s">
        <v>47</v>
      </c>
      <c r="C555" s="59" t="s">
        <v>77</v>
      </c>
      <c r="D555" s="59" t="s">
        <v>56</v>
      </c>
      <c r="E555" s="55">
        <f>E556</f>
        <v>176277.7</v>
      </c>
      <c r="F555" s="55">
        <f>F556</f>
        <v>70000</v>
      </c>
      <c r="G555" s="55">
        <f>G556</f>
        <v>41277.7</v>
      </c>
      <c r="H555" s="57"/>
    </row>
    <row r="556" spans="1:8" ht="18.75" customHeight="1">
      <c r="A556" s="75" t="s">
        <v>33</v>
      </c>
      <c r="B556" s="76" t="s">
        <v>34</v>
      </c>
      <c r="C556" s="76" t="s">
        <v>77</v>
      </c>
      <c r="D556" s="77" t="s">
        <v>56</v>
      </c>
      <c r="E556" s="30">
        <f>E557+E587+E591</f>
        <v>176277.7</v>
      </c>
      <c r="F556" s="30">
        <f>F557+F587+F591</f>
        <v>70000</v>
      </c>
      <c r="G556" s="30">
        <f>G557+G587+G591</f>
        <v>41277.7</v>
      </c>
      <c r="H556" s="29"/>
    </row>
    <row r="557" spans="1:8" ht="54.75" customHeight="1">
      <c r="A557" s="42" t="s">
        <v>320</v>
      </c>
      <c r="B557" s="2" t="s">
        <v>34</v>
      </c>
      <c r="C557" s="5" t="s">
        <v>250</v>
      </c>
      <c r="D557" s="5" t="s">
        <v>56</v>
      </c>
      <c r="E557" s="27">
        <f>E558+E561+E572+E564</f>
        <v>176132.7</v>
      </c>
      <c r="F557" s="27">
        <f>F558+F561+F572+F564</f>
        <v>70000</v>
      </c>
      <c r="G557" s="27">
        <f>G558+G561+G572</f>
        <v>41132.7</v>
      </c>
      <c r="H557" s="29"/>
    </row>
    <row r="558" spans="1:8" ht="28.5" customHeight="1">
      <c r="A558" s="35" t="s">
        <v>199</v>
      </c>
      <c r="B558" s="2" t="s">
        <v>34</v>
      </c>
      <c r="C558" s="5" t="s">
        <v>251</v>
      </c>
      <c r="D558" s="5" t="s">
        <v>56</v>
      </c>
      <c r="E558" s="27">
        <f>E559</f>
        <v>3728</v>
      </c>
      <c r="F558" s="29"/>
      <c r="G558" s="27">
        <f>G559</f>
        <v>3728</v>
      </c>
      <c r="H558" s="29"/>
    </row>
    <row r="559" spans="1:8" ht="28.5" customHeight="1">
      <c r="A559" s="37" t="s">
        <v>193</v>
      </c>
      <c r="B559" s="2" t="s">
        <v>34</v>
      </c>
      <c r="C559" s="5" t="s">
        <v>251</v>
      </c>
      <c r="D559" s="5" t="s">
        <v>192</v>
      </c>
      <c r="E559" s="27">
        <f>E560</f>
        <v>3728</v>
      </c>
      <c r="F559" s="29"/>
      <c r="G559" s="27">
        <f>G560</f>
        <v>3728</v>
      </c>
      <c r="H559" s="29"/>
    </row>
    <row r="560" spans="1:8" ht="23.25" customHeight="1">
      <c r="A560" s="15" t="s">
        <v>191</v>
      </c>
      <c r="B560" s="2" t="s">
        <v>34</v>
      </c>
      <c r="C560" s="5" t="s">
        <v>251</v>
      </c>
      <c r="D560" s="5" t="s">
        <v>190</v>
      </c>
      <c r="E560" s="27">
        <v>3728</v>
      </c>
      <c r="F560" s="29"/>
      <c r="G560" s="27">
        <v>3728</v>
      </c>
      <c r="H560" s="29"/>
    </row>
    <row r="561" spans="1:8" ht="28.5" customHeight="1">
      <c r="A561" s="15" t="s">
        <v>200</v>
      </c>
      <c r="B561" s="2" t="s">
        <v>34</v>
      </c>
      <c r="C561" s="5" t="s">
        <v>252</v>
      </c>
      <c r="D561" s="5" t="s">
        <v>56</v>
      </c>
      <c r="E561" s="27">
        <f>E562</f>
        <v>23845.4</v>
      </c>
      <c r="F561" s="29"/>
      <c r="G561" s="27">
        <f>G562</f>
        <v>28845.4</v>
      </c>
      <c r="H561" s="29"/>
    </row>
    <row r="562" spans="1:8" ht="31.5" customHeight="1">
      <c r="A562" s="37" t="s">
        <v>193</v>
      </c>
      <c r="B562" s="2" t="s">
        <v>34</v>
      </c>
      <c r="C562" s="5" t="s">
        <v>252</v>
      </c>
      <c r="D562" s="5" t="s">
        <v>192</v>
      </c>
      <c r="E562" s="27">
        <f>E563</f>
        <v>23845.4</v>
      </c>
      <c r="F562" s="29"/>
      <c r="G562" s="27">
        <f>G563</f>
        <v>28845.4</v>
      </c>
      <c r="H562" s="29"/>
    </row>
    <row r="563" spans="1:8" ht="19.5" customHeight="1">
      <c r="A563" s="15" t="s">
        <v>191</v>
      </c>
      <c r="B563" s="2" t="s">
        <v>34</v>
      </c>
      <c r="C563" s="5" t="s">
        <v>252</v>
      </c>
      <c r="D563" s="5" t="s">
        <v>190</v>
      </c>
      <c r="E563" s="27">
        <v>23845.4</v>
      </c>
      <c r="F563" s="29"/>
      <c r="G563" s="27">
        <v>28845.4</v>
      </c>
      <c r="H563" s="29"/>
    </row>
    <row r="564" spans="1:8" ht="28.5" customHeight="1">
      <c r="A564" s="15" t="s">
        <v>423</v>
      </c>
      <c r="B564" s="2" t="s">
        <v>34</v>
      </c>
      <c r="C564" s="5" t="s">
        <v>427</v>
      </c>
      <c r="D564" s="5" t="s">
        <v>56</v>
      </c>
      <c r="E564" s="27">
        <f>E568+E565</f>
        <v>140000</v>
      </c>
      <c r="F564" s="27">
        <f>F568+F565</f>
        <v>70000</v>
      </c>
      <c r="G564" s="27">
        <f>G568</f>
        <v>0</v>
      </c>
      <c r="H564" s="29"/>
    </row>
    <row r="565" spans="1:8" ht="43.5" customHeight="1">
      <c r="A565" s="37" t="s">
        <v>430</v>
      </c>
      <c r="B565" s="2" t="s">
        <v>34</v>
      </c>
      <c r="C565" s="5" t="s">
        <v>431</v>
      </c>
      <c r="D565" s="5" t="s">
        <v>56</v>
      </c>
      <c r="E565" s="27">
        <f aca="true" t="shared" si="14" ref="E565:H566">E566</f>
        <v>70000</v>
      </c>
      <c r="F565" s="27">
        <f t="shared" si="14"/>
        <v>70000</v>
      </c>
      <c r="G565" s="27">
        <f t="shared" si="14"/>
        <v>0</v>
      </c>
      <c r="H565" s="27">
        <f t="shared" si="14"/>
        <v>0</v>
      </c>
    </row>
    <row r="566" spans="1:8" ht="28.5" customHeight="1">
      <c r="A566" s="37" t="s">
        <v>193</v>
      </c>
      <c r="B566" s="2" t="s">
        <v>34</v>
      </c>
      <c r="C566" s="5" t="s">
        <v>431</v>
      </c>
      <c r="D566" s="5" t="s">
        <v>192</v>
      </c>
      <c r="E566" s="27">
        <f t="shared" si="14"/>
        <v>70000</v>
      </c>
      <c r="F566" s="27">
        <f t="shared" si="14"/>
        <v>70000</v>
      </c>
      <c r="G566" s="27">
        <f t="shared" si="14"/>
        <v>0</v>
      </c>
      <c r="H566" s="27">
        <f t="shared" si="14"/>
        <v>0</v>
      </c>
    </row>
    <row r="567" spans="1:8" ht="18" customHeight="1">
      <c r="A567" s="15" t="s">
        <v>191</v>
      </c>
      <c r="B567" s="2" t="s">
        <v>34</v>
      </c>
      <c r="C567" s="5" t="s">
        <v>431</v>
      </c>
      <c r="D567" s="5" t="s">
        <v>190</v>
      </c>
      <c r="E567" s="27">
        <v>70000</v>
      </c>
      <c r="F567" s="27">
        <f>E567</f>
        <v>70000</v>
      </c>
      <c r="G567" s="27">
        <v>0</v>
      </c>
      <c r="H567" s="27">
        <f>G567</f>
        <v>0</v>
      </c>
    </row>
    <row r="568" spans="1:8" ht="28.5" customHeight="1">
      <c r="A568" s="37" t="s">
        <v>426</v>
      </c>
      <c r="B568" s="2" t="s">
        <v>34</v>
      </c>
      <c r="C568" s="5" t="s">
        <v>425</v>
      </c>
      <c r="D568" s="5" t="s">
        <v>56</v>
      </c>
      <c r="E568" s="27">
        <f>E569</f>
        <v>70000</v>
      </c>
      <c r="F568" s="29"/>
      <c r="G568" s="27">
        <f>G569</f>
        <v>0</v>
      </c>
      <c r="H568" s="29"/>
    </row>
    <row r="569" spans="1:8" ht="28.5" customHeight="1">
      <c r="A569" s="37" t="s">
        <v>193</v>
      </c>
      <c r="B569" s="2" t="s">
        <v>34</v>
      </c>
      <c r="C569" s="5" t="s">
        <v>425</v>
      </c>
      <c r="D569" s="5" t="s">
        <v>192</v>
      </c>
      <c r="E569" s="27">
        <f>E570</f>
        <v>70000</v>
      </c>
      <c r="F569" s="29"/>
      <c r="G569" s="27">
        <f>G570</f>
        <v>0</v>
      </c>
      <c r="H569" s="29"/>
    </row>
    <row r="570" spans="1:8" ht="19.5" customHeight="1">
      <c r="A570" s="15" t="s">
        <v>191</v>
      </c>
      <c r="B570" s="2" t="s">
        <v>34</v>
      </c>
      <c r="C570" s="5" t="s">
        <v>425</v>
      </c>
      <c r="D570" s="5" t="s">
        <v>190</v>
      </c>
      <c r="E570" s="27">
        <f>32243.6+2000+20000+1000+13000+1756.4</f>
        <v>70000</v>
      </c>
      <c r="F570" s="29"/>
      <c r="G570" s="27">
        <v>0</v>
      </c>
      <c r="H570" s="29"/>
    </row>
    <row r="571" spans="1:8" ht="28.5" customHeight="1">
      <c r="A571" s="75" t="s">
        <v>422</v>
      </c>
      <c r="B571" s="76" t="s">
        <v>421</v>
      </c>
      <c r="C571" s="76" t="s">
        <v>77</v>
      </c>
      <c r="D571" s="77" t="s">
        <v>56</v>
      </c>
      <c r="E571" s="30">
        <f>E572</f>
        <v>8559.3</v>
      </c>
      <c r="F571" s="29"/>
      <c r="G571" s="30">
        <f>G572</f>
        <v>8559.3</v>
      </c>
      <c r="H571" s="29"/>
    </row>
    <row r="572" spans="1:8" ht="19.5" customHeight="1">
      <c r="A572" s="15" t="s">
        <v>171</v>
      </c>
      <c r="B572" s="2" t="s">
        <v>421</v>
      </c>
      <c r="C572" s="5" t="s">
        <v>375</v>
      </c>
      <c r="D572" s="5" t="s">
        <v>56</v>
      </c>
      <c r="E572" s="27">
        <f>E573</f>
        <v>8559.3</v>
      </c>
      <c r="F572" s="29"/>
      <c r="G572" s="27">
        <f>G573</f>
        <v>8559.3</v>
      </c>
      <c r="H572" s="29"/>
    </row>
    <row r="573" spans="1:8" ht="18.75" customHeight="1">
      <c r="A573" s="8" t="s">
        <v>85</v>
      </c>
      <c r="B573" s="2" t="s">
        <v>421</v>
      </c>
      <c r="C573" s="5" t="s">
        <v>376</v>
      </c>
      <c r="D573" s="2" t="s">
        <v>56</v>
      </c>
      <c r="E573" s="27">
        <f>E574+E577+E580</f>
        <v>8559.3</v>
      </c>
      <c r="F573" s="29"/>
      <c r="G573" s="27">
        <f>G574+G577+G580</f>
        <v>8559.3</v>
      </c>
      <c r="H573" s="29"/>
    </row>
    <row r="574" spans="1:8" ht="15.75" customHeight="1">
      <c r="A574" s="115" t="s">
        <v>133</v>
      </c>
      <c r="B574" s="2" t="s">
        <v>421</v>
      </c>
      <c r="C574" s="34" t="s">
        <v>377</v>
      </c>
      <c r="D574" s="2" t="s">
        <v>56</v>
      </c>
      <c r="E574" s="27">
        <f>E576</f>
        <v>1055.4</v>
      </c>
      <c r="F574" s="29"/>
      <c r="G574" s="27">
        <f>G576</f>
        <v>1055.4</v>
      </c>
      <c r="H574" s="29"/>
    </row>
    <row r="575" spans="1:8" ht="67.5" customHeight="1">
      <c r="A575" s="21" t="s">
        <v>185</v>
      </c>
      <c r="B575" s="2" t="s">
        <v>421</v>
      </c>
      <c r="C575" s="34" t="s">
        <v>377</v>
      </c>
      <c r="D575" s="2" t="s">
        <v>184</v>
      </c>
      <c r="E575" s="27">
        <f>E576</f>
        <v>1055.4</v>
      </c>
      <c r="F575" s="29"/>
      <c r="G575" s="27">
        <f>G576</f>
        <v>1055.4</v>
      </c>
      <c r="H575" s="29"/>
    </row>
    <row r="576" spans="1:8" ht="17.25" customHeight="1">
      <c r="A576" s="21" t="s">
        <v>177</v>
      </c>
      <c r="B576" s="2" t="s">
        <v>421</v>
      </c>
      <c r="C576" s="34" t="s">
        <v>377</v>
      </c>
      <c r="D576" s="2" t="s">
        <v>176</v>
      </c>
      <c r="E576" s="27">
        <v>1055.4</v>
      </c>
      <c r="F576" s="29"/>
      <c r="G576" s="27">
        <v>1055.4</v>
      </c>
      <c r="H576" s="29"/>
    </row>
    <row r="577" spans="1:8" ht="22.5" customHeight="1">
      <c r="A577" s="115" t="s">
        <v>134</v>
      </c>
      <c r="B577" s="2" t="s">
        <v>421</v>
      </c>
      <c r="C577" s="2" t="s">
        <v>378</v>
      </c>
      <c r="D577" s="2" t="s">
        <v>56</v>
      </c>
      <c r="E577" s="27">
        <f>E579</f>
        <v>7105.6</v>
      </c>
      <c r="F577" s="29"/>
      <c r="G577" s="27">
        <f>G579</f>
        <v>7105.6</v>
      </c>
      <c r="H577" s="29"/>
    </row>
    <row r="578" spans="1:8" ht="68.25" customHeight="1">
      <c r="A578" s="21" t="s">
        <v>185</v>
      </c>
      <c r="B578" s="2" t="s">
        <v>421</v>
      </c>
      <c r="C578" s="2" t="s">
        <v>378</v>
      </c>
      <c r="D578" s="2" t="s">
        <v>184</v>
      </c>
      <c r="E578" s="27">
        <f>E579</f>
        <v>7105.6</v>
      </c>
      <c r="F578" s="29"/>
      <c r="G578" s="27">
        <f>G579</f>
        <v>7105.6</v>
      </c>
      <c r="H578" s="29"/>
    </row>
    <row r="579" spans="1:8" ht="15" customHeight="1">
      <c r="A579" s="21" t="s">
        <v>177</v>
      </c>
      <c r="B579" s="2" t="s">
        <v>421</v>
      </c>
      <c r="C579" s="2" t="s">
        <v>378</v>
      </c>
      <c r="D579" s="2" t="s">
        <v>176</v>
      </c>
      <c r="E579" s="27">
        <v>7105.6</v>
      </c>
      <c r="F579" s="29"/>
      <c r="G579" s="27">
        <v>7105.6</v>
      </c>
      <c r="H579" s="29"/>
    </row>
    <row r="580" spans="1:8" ht="28.5" customHeight="1">
      <c r="A580" s="36" t="s">
        <v>32</v>
      </c>
      <c r="B580" s="2" t="s">
        <v>421</v>
      </c>
      <c r="C580" s="2" t="s">
        <v>379</v>
      </c>
      <c r="D580" s="2" t="s">
        <v>56</v>
      </c>
      <c r="E580" s="27">
        <f>E583+E581+E585</f>
        <v>398.3</v>
      </c>
      <c r="F580" s="29"/>
      <c r="G580" s="27">
        <f>G583+G581+G585</f>
        <v>398.3</v>
      </c>
      <c r="H580" s="29"/>
    </row>
    <row r="581" spans="1:8" ht="66" customHeight="1">
      <c r="A581" s="21" t="s">
        <v>185</v>
      </c>
      <c r="B581" s="2" t="s">
        <v>421</v>
      </c>
      <c r="C581" s="2" t="s">
        <v>379</v>
      </c>
      <c r="D581" s="2" t="s">
        <v>184</v>
      </c>
      <c r="E581" s="27">
        <f>E582</f>
        <v>15</v>
      </c>
      <c r="F581" s="29"/>
      <c r="G581" s="27">
        <f>G582</f>
        <v>15</v>
      </c>
      <c r="H581" s="29"/>
    </row>
    <row r="582" spans="1:8" ht="19.5" customHeight="1">
      <c r="A582" s="21" t="s">
        <v>177</v>
      </c>
      <c r="B582" s="2" t="s">
        <v>421</v>
      </c>
      <c r="C582" s="2" t="s">
        <v>379</v>
      </c>
      <c r="D582" s="2" t="s">
        <v>176</v>
      </c>
      <c r="E582" s="27">
        <v>15</v>
      </c>
      <c r="F582" s="29"/>
      <c r="G582" s="27">
        <v>15</v>
      </c>
      <c r="H582" s="29"/>
    </row>
    <row r="583" spans="1:8" ht="17.25" customHeight="1">
      <c r="A583" s="36" t="s">
        <v>179</v>
      </c>
      <c r="B583" s="2" t="s">
        <v>421</v>
      </c>
      <c r="C583" s="2" t="s">
        <v>379</v>
      </c>
      <c r="D583" s="2" t="s">
        <v>178</v>
      </c>
      <c r="E583" s="27">
        <f>E584</f>
        <v>381.3</v>
      </c>
      <c r="F583" s="29"/>
      <c r="G583" s="27">
        <f>G584</f>
        <v>381.3</v>
      </c>
      <c r="H583" s="29"/>
    </row>
    <row r="584" spans="1:8" ht="29.25" customHeight="1">
      <c r="A584" s="36" t="s">
        <v>181</v>
      </c>
      <c r="B584" s="2" t="s">
        <v>421</v>
      </c>
      <c r="C584" s="2" t="s">
        <v>379</v>
      </c>
      <c r="D584" s="2" t="s">
        <v>180</v>
      </c>
      <c r="E584" s="27">
        <v>381.3</v>
      </c>
      <c r="F584" s="29"/>
      <c r="G584" s="27">
        <v>381.3</v>
      </c>
      <c r="H584" s="29"/>
    </row>
    <row r="585" spans="1:8" ht="16.5" customHeight="1">
      <c r="A585" s="36" t="s">
        <v>183</v>
      </c>
      <c r="B585" s="2" t="s">
        <v>421</v>
      </c>
      <c r="C585" s="2" t="s">
        <v>379</v>
      </c>
      <c r="D585" s="5" t="s">
        <v>182</v>
      </c>
      <c r="E585" s="27">
        <f>E586</f>
        <v>2</v>
      </c>
      <c r="F585" s="29"/>
      <c r="G585" s="27">
        <f>G586</f>
        <v>2</v>
      </c>
      <c r="H585" s="29"/>
    </row>
    <row r="586" spans="1:8" ht="18.75" customHeight="1">
      <c r="A586" s="36" t="s">
        <v>189</v>
      </c>
      <c r="B586" s="2" t="s">
        <v>421</v>
      </c>
      <c r="C586" s="2" t="s">
        <v>379</v>
      </c>
      <c r="D586" s="5" t="s">
        <v>188</v>
      </c>
      <c r="E586" s="27">
        <v>2</v>
      </c>
      <c r="F586" s="29"/>
      <c r="G586" s="27">
        <v>2</v>
      </c>
      <c r="H586" s="29"/>
    </row>
    <row r="587" spans="1:8" ht="27.75" customHeight="1">
      <c r="A587" s="81" t="s">
        <v>316</v>
      </c>
      <c r="B587" s="2" t="s">
        <v>34</v>
      </c>
      <c r="C587" s="1" t="s">
        <v>341</v>
      </c>
      <c r="D587" s="2" t="s">
        <v>56</v>
      </c>
      <c r="E587" s="27">
        <f>E588</f>
        <v>25</v>
      </c>
      <c r="F587" s="29"/>
      <c r="G587" s="27">
        <f>G588</f>
        <v>25</v>
      </c>
      <c r="H587" s="29"/>
    </row>
    <row r="588" spans="1:8" ht="40.5" customHeight="1">
      <c r="A588" s="35" t="s">
        <v>349</v>
      </c>
      <c r="B588" s="2" t="s">
        <v>34</v>
      </c>
      <c r="C588" s="1" t="s">
        <v>350</v>
      </c>
      <c r="D588" s="2" t="s">
        <v>56</v>
      </c>
      <c r="E588" s="27">
        <f>E589</f>
        <v>25</v>
      </c>
      <c r="F588" s="29"/>
      <c r="G588" s="27">
        <f>G589</f>
        <v>25</v>
      </c>
      <c r="H588" s="29"/>
    </row>
    <row r="589" spans="1:8" ht="17.25" customHeight="1">
      <c r="A589" s="36" t="s">
        <v>179</v>
      </c>
      <c r="B589" s="2" t="s">
        <v>34</v>
      </c>
      <c r="C589" s="1" t="s">
        <v>350</v>
      </c>
      <c r="D589" s="2" t="s">
        <v>178</v>
      </c>
      <c r="E589" s="27">
        <f>E590</f>
        <v>25</v>
      </c>
      <c r="F589" s="29"/>
      <c r="G589" s="27">
        <f>G590</f>
        <v>25</v>
      </c>
      <c r="H589" s="29"/>
    </row>
    <row r="590" spans="1:8" ht="27.75" customHeight="1">
      <c r="A590" s="36" t="s">
        <v>181</v>
      </c>
      <c r="B590" s="2" t="s">
        <v>34</v>
      </c>
      <c r="C590" s="1" t="s">
        <v>350</v>
      </c>
      <c r="D590" s="2" t="s">
        <v>180</v>
      </c>
      <c r="E590" s="27">
        <v>25</v>
      </c>
      <c r="F590" s="29"/>
      <c r="G590" s="27">
        <v>25</v>
      </c>
      <c r="H590" s="29"/>
    </row>
    <row r="591" spans="1:8" ht="30" customHeight="1">
      <c r="A591" s="118" t="s">
        <v>357</v>
      </c>
      <c r="B591" s="2" t="s">
        <v>34</v>
      </c>
      <c r="C591" s="2" t="s">
        <v>236</v>
      </c>
      <c r="D591" s="1" t="s">
        <v>56</v>
      </c>
      <c r="E591" s="27">
        <f>E592</f>
        <v>120</v>
      </c>
      <c r="F591" s="107"/>
      <c r="G591" s="27">
        <f>G592</f>
        <v>120</v>
      </c>
      <c r="H591" s="107"/>
    </row>
    <row r="592" spans="1:8" ht="30" customHeight="1">
      <c r="A592" s="37" t="s">
        <v>193</v>
      </c>
      <c r="B592" s="2" t="s">
        <v>34</v>
      </c>
      <c r="C592" s="5" t="s">
        <v>236</v>
      </c>
      <c r="D592" s="6" t="s">
        <v>192</v>
      </c>
      <c r="E592" s="27">
        <f>E593</f>
        <v>120</v>
      </c>
      <c r="F592" s="28"/>
      <c r="G592" s="27">
        <f>G593</f>
        <v>120</v>
      </c>
      <c r="H592" s="28"/>
    </row>
    <row r="593" spans="1:8" ht="21.75" customHeight="1">
      <c r="A593" s="15" t="s">
        <v>191</v>
      </c>
      <c r="B593" s="2" t="s">
        <v>34</v>
      </c>
      <c r="C593" s="5" t="s">
        <v>236</v>
      </c>
      <c r="D593" s="6" t="s">
        <v>190</v>
      </c>
      <c r="E593" s="27">
        <v>120</v>
      </c>
      <c r="F593" s="28"/>
      <c r="G593" s="27">
        <v>120</v>
      </c>
      <c r="H593" s="28"/>
    </row>
    <row r="594" spans="1:8" s="56" customFormat="1" ht="18" customHeight="1">
      <c r="A594" s="50" t="s">
        <v>35</v>
      </c>
      <c r="B594" s="59" t="s">
        <v>36</v>
      </c>
      <c r="C594" s="59" t="s">
        <v>77</v>
      </c>
      <c r="D594" s="59" t="s">
        <v>56</v>
      </c>
      <c r="E594" s="55">
        <f>E595+E600</f>
        <v>18250</v>
      </c>
      <c r="F594" s="55"/>
      <c r="G594" s="55">
        <f>G595+G600</f>
        <v>18250</v>
      </c>
      <c r="H594" s="55"/>
    </row>
    <row r="595" spans="1:8" ht="15.75" customHeight="1">
      <c r="A595" s="14" t="s">
        <v>69</v>
      </c>
      <c r="B595" s="6" t="s">
        <v>37</v>
      </c>
      <c r="C595" s="6" t="s">
        <v>77</v>
      </c>
      <c r="D595" s="6" t="s">
        <v>56</v>
      </c>
      <c r="E595" s="29">
        <f>E596</f>
        <v>9125</v>
      </c>
      <c r="F595" s="29"/>
      <c r="G595" s="29">
        <f>G596</f>
        <v>9125</v>
      </c>
      <c r="H595" s="29"/>
    </row>
    <row r="596" spans="1:8" ht="53.25" customHeight="1">
      <c r="A596" s="42" t="s">
        <v>314</v>
      </c>
      <c r="B596" s="6" t="s">
        <v>37</v>
      </c>
      <c r="C596" s="6" t="s">
        <v>315</v>
      </c>
      <c r="D596" s="6" t="s">
        <v>56</v>
      </c>
      <c r="E596" s="29">
        <f>E597</f>
        <v>9125</v>
      </c>
      <c r="F596" s="29"/>
      <c r="G596" s="29">
        <f>G597</f>
        <v>9125</v>
      </c>
      <c r="H596" s="29"/>
    </row>
    <row r="597" spans="1:8" ht="30" customHeight="1">
      <c r="A597" s="13" t="s">
        <v>156</v>
      </c>
      <c r="B597" s="6" t="s">
        <v>37</v>
      </c>
      <c r="C597" s="6" t="s">
        <v>315</v>
      </c>
      <c r="D597" s="6" t="s">
        <v>56</v>
      </c>
      <c r="E597" s="29">
        <f>E598</f>
        <v>9125</v>
      </c>
      <c r="F597" s="29"/>
      <c r="G597" s="29">
        <f>G598</f>
        <v>9125</v>
      </c>
      <c r="H597" s="29"/>
    </row>
    <row r="598" spans="1:8" ht="29.25" customHeight="1">
      <c r="A598" s="37" t="s">
        <v>193</v>
      </c>
      <c r="B598" s="6" t="s">
        <v>37</v>
      </c>
      <c r="C598" s="6" t="s">
        <v>315</v>
      </c>
      <c r="D598" s="6" t="s">
        <v>192</v>
      </c>
      <c r="E598" s="29">
        <f>E599</f>
        <v>9125</v>
      </c>
      <c r="F598" s="29"/>
      <c r="G598" s="29">
        <f>G599</f>
        <v>9125</v>
      </c>
      <c r="H598" s="29"/>
    </row>
    <row r="599" spans="1:8" ht="22.5" customHeight="1">
      <c r="A599" s="15" t="s">
        <v>196</v>
      </c>
      <c r="B599" s="6" t="s">
        <v>37</v>
      </c>
      <c r="C599" s="6" t="s">
        <v>315</v>
      </c>
      <c r="D599" s="6" t="s">
        <v>195</v>
      </c>
      <c r="E599" s="29">
        <v>9125</v>
      </c>
      <c r="F599" s="29"/>
      <c r="G599" s="29">
        <v>9125</v>
      </c>
      <c r="H599" s="29"/>
    </row>
    <row r="600" spans="1:8" ht="18" customHeight="1">
      <c r="A600" s="14" t="s">
        <v>70</v>
      </c>
      <c r="B600" s="6" t="s">
        <v>38</v>
      </c>
      <c r="C600" s="6" t="s">
        <v>77</v>
      </c>
      <c r="D600" s="6" t="s">
        <v>56</v>
      </c>
      <c r="E600" s="29">
        <f>E601</f>
        <v>9125</v>
      </c>
      <c r="F600" s="29"/>
      <c r="G600" s="29">
        <f>G601</f>
        <v>9125</v>
      </c>
      <c r="H600" s="29"/>
    </row>
    <row r="601" spans="1:8" ht="20.25" customHeight="1">
      <c r="A601" s="8" t="s">
        <v>157</v>
      </c>
      <c r="B601" s="6" t="s">
        <v>38</v>
      </c>
      <c r="C601" s="6" t="s">
        <v>315</v>
      </c>
      <c r="D601" s="6" t="s">
        <v>56</v>
      </c>
      <c r="E601" s="29">
        <f>E602</f>
        <v>9125</v>
      </c>
      <c r="F601" s="29"/>
      <c r="G601" s="29">
        <f>G602</f>
        <v>9125</v>
      </c>
      <c r="H601" s="29"/>
    </row>
    <row r="602" spans="1:8" ht="28.5" customHeight="1">
      <c r="A602" s="37" t="s">
        <v>193</v>
      </c>
      <c r="B602" s="6" t="s">
        <v>38</v>
      </c>
      <c r="C602" s="6" t="s">
        <v>315</v>
      </c>
      <c r="D602" s="6" t="s">
        <v>192</v>
      </c>
      <c r="E602" s="29">
        <f>E603</f>
        <v>9125</v>
      </c>
      <c r="F602" s="29"/>
      <c r="G602" s="29">
        <f>G603</f>
        <v>9125</v>
      </c>
      <c r="H602" s="29"/>
    </row>
    <row r="603" spans="1:8" ht="19.5" customHeight="1">
      <c r="A603" s="15" t="s">
        <v>196</v>
      </c>
      <c r="B603" s="6" t="s">
        <v>38</v>
      </c>
      <c r="C603" s="6" t="s">
        <v>315</v>
      </c>
      <c r="D603" s="6" t="s">
        <v>195</v>
      </c>
      <c r="E603" s="29">
        <v>9125</v>
      </c>
      <c r="F603" s="29"/>
      <c r="G603" s="29">
        <v>9125</v>
      </c>
      <c r="H603" s="29"/>
    </row>
    <row r="604" spans="1:8" ht="27.75" customHeight="1">
      <c r="A604" s="50" t="s">
        <v>79</v>
      </c>
      <c r="B604" s="53" t="s">
        <v>39</v>
      </c>
      <c r="C604" s="53" t="s">
        <v>77</v>
      </c>
      <c r="D604" s="53" t="s">
        <v>56</v>
      </c>
      <c r="E604" s="60">
        <f>E605</f>
        <v>77000</v>
      </c>
      <c r="F604" s="30"/>
      <c r="G604" s="60">
        <f>G605</f>
        <v>90000</v>
      </c>
      <c r="H604" s="30"/>
    </row>
    <row r="605" spans="1:8" ht="18" customHeight="1">
      <c r="A605" s="9" t="s">
        <v>75</v>
      </c>
      <c r="B605" s="2" t="s">
        <v>40</v>
      </c>
      <c r="C605" s="6" t="s">
        <v>374</v>
      </c>
      <c r="D605" s="2" t="s">
        <v>56</v>
      </c>
      <c r="E605" s="29">
        <f>E606</f>
        <v>77000</v>
      </c>
      <c r="F605" s="29"/>
      <c r="G605" s="29">
        <f>G606</f>
        <v>90000</v>
      </c>
      <c r="H605" s="29"/>
    </row>
    <row r="606" spans="1:8" ht="30" customHeight="1">
      <c r="A606" s="81" t="s">
        <v>316</v>
      </c>
      <c r="B606" s="2" t="s">
        <v>40</v>
      </c>
      <c r="C606" s="6" t="s">
        <v>374</v>
      </c>
      <c r="D606" s="2" t="s">
        <v>56</v>
      </c>
      <c r="E606" s="29">
        <f>E607</f>
        <v>77000</v>
      </c>
      <c r="F606" s="29"/>
      <c r="G606" s="29">
        <f>G607</f>
        <v>90000</v>
      </c>
      <c r="H606" s="29"/>
    </row>
    <row r="607" spans="1:8" ht="29.25" customHeight="1">
      <c r="A607" s="8" t="s">
        <v>337</v>
      </c>
      <c r="B607" s="2" t="s">
        <v>40</v>
      </c>
      <c r="C607" s="6" t="s">
        <v>374</v>
      </c>
      <c r="D607" s="2" t="s">
        <v>56</v>
      </c>
      <c r="E607" s="29">
        <f>E608</f>
        <v>77000</v>
      </c>
      <c r="F607" s="29"/>
      <c r="G607" s="29">
        <f>G608</f>
        <v>90000</v>
      </c>
      <c r="H607" s="29"/>
    </row>
    <row r="608" spans="1:8" ht="18" customHeight="1">
      <c r="A608" s="8" t="s">
        <v>45</v>
      </c>
      <c r="B608" s="2" t="s">
        <v>40</v>
      </c>
      <c r="C608" s="6" t="s">
        <v>374</v>
      </c>
      <c r="D608" s="2" t="s">
        <v>224</v>
      </c>
      <c r="E608" s="29">
        <f>E609</f>
        <v>77000</v>
      </c>
      <c r="F608" s="29"/>
      <c r="G608" s="29">
        <f>G609</f>
        <v>90000</v>
      </c>
      <c r="H608" s="29"/>
    </row>
    <row r="609" spans="1:8" ht="18.75" customHeight="1">
      <c r="A609" s="13" t="s">
        <v>45</v>
      </c>
      <c r="B609" s="2" t="s">
        <v>40</v>
      </c>
      <c r="C609" s="6" t="s">
        <v>374</v>
      </c>
      <c r="D609" s="2" t="s">
        <v>0</v>
      </c>
      <c r="E609" s="29">
        <f>80000+10000-13000</f>
        <v>77000</v>
      </c>
      <c r="F609" s="29"/>
      <c r="G609" s="29">
        <v>90000</v>
      </c>
      <c r="H609" s="29"/>
    </row>
    <row r="610" spans="1:8" ht="48" customHeight="1">
      <c r="A610" s="128" t="s">
        <v>158</v>
      </c>
      <c r="B610" s="59" t="s">
        <v>119</v>
      </c>
      <c r="C610" s="59" t="s">
        <v>77</v>
      </c>
      <c r="D610" s="59" t="s">
        <v>56</v>
      </c>
      <c r="E610" s="55">
        <f>E613+E615</f>
        <v>0</v>
      </c>
      <c r="F610" s="29"/>
      <c r="G610" s="55">
        <f>G613+G615</f>
        <v>0</v>
      </c>
      <c r="H610" s="29"/>
    </row>
    <row r="611" spans="1:8" ht="45" customHeight="1">
      <c r="A611" s="14" t="s">
        <v>122</v>
      </c>
      <c r="B611" s="2" t="s">
        <v>123</v>
      </c>
      <c r="C611" s="2" t="s">
        <v>77</v>
      </c>
      <c r="D611" s="2" t="s">
        <v>56</v>
      </c>
      <c r="E611" s="29">
        <f>E614</f>
        <v>0</v>
      </c>
      <c r="F611" s="29"/>
      <c r="G611" s="29">
        <f>G614</f>
        <v>0</v>
      </c>
      <c r="H611" s="29"/>
    </row>
    <row r="612" spans="1:8" ht="52.5" customHeight="1">
      <c r="A612" s="13" t="s">
        <v>159</v>
      </c>
      <c r="B612" s="2" t="s">
        <v>123</v>
      </c>
      <c r="C612" s="6" t="s">
        <v>275</v>
      </c>
      <c r="D612" s="2" t="s">
        <v>56</v>
      </c>
      <c r="E612" s="29">
        <v>0</v>
      </c>
      <c r="F612" s="29"/>
      <c r="G612" s="29">
        <v>0</v>
      </c>
      <c r="H612" s="29"/>
    </row>
    <row r="613" spans="1:8" ht="21" customHeight="1">
      <c r="A613" s="16" t="s">
        <v>120</v>
      </c>
      <c r="B613" s="2" t="s">
        <v>121</v>
      </c>
      <c r="C613" s="1" t="s">
        <v>275</v>
      </c>
      <c r="D613" s="2" t="s">
        <v>56</v>
      </c>
      <c r="E613" s="29">
        <f>E614</f>
        <v>0</v>
      </c>
      <c r="F613" s="29"/>
      <c r="G613" s="29">
        <f>G614</f>
        <v>0</v>
      </c>
      <c r="H613" s="29"/>
    </row>
    <row r="614" spans="1:8" ht="24" customHeight="1">
      <c r="A614" s="8" t="s">
        <v>130</v>
      </c>
      <c r="B614" s="2" t="s">
        <v>121</v>
      </c>
      <c r="C614" s="6" t="s">
        <v>275</v>
      </c>
      <c r="D614" s="2" t="s">
        <v>56</v>
      </c>
      <c r="E614" s="29">
        <v>0</v>
      </c>
      <c r="F614" s="29"/>
      <c r="G614" s="29">
        <v>0</v>
      </c>
      <c r="H614" s="29"/>
    </row>
    <row r="615" spans="1:8" ht="29.25" customHeight="1">
      <c r="A615" s="14" t="s">
        <v>23</v>
      </c>
      <c r="B615" s="2" t="s">
        <v>124</v>
      </c>
      <c r="C615" s="6" t="s">
        <v>275</v>
      </c>
      <c r="D615" s="2" t="s">
        <v>56</v>
      </c>
      <c r="E615" s="29">
        <f>E616</f>
        <v>0</v>
      </c>
      <c r="F615" s="29"/>
      <c r="G615" s="29">
        <f>G616</f>
        <v>0</v>
      </c>
      <c r="H615" s="29"/>
    </row>
    <row r="616" spans="1:8" ht="21" customHeight="1">
      <c r="A616" s="12" t="s">
        <v>259</v>
      </c>
      <c r="B616" s="2" t="s">
        <v>124</v>
      </c>
      <c r="C616" s="6" t="s">
        <v>275</v>
      </c>
      <c r="D616" s="2" t="s">
        <v>258</v>
      </c>
      <c r="E616" s="29">
        <v>0</v>
      </c>
      <c r="F616" s="29"/>
      <c r="G616" s="29">
        <v>0</v>
      </c>
      <c r="H616" s="29"/>
    </row>
    <row r="617" spans="1:8" ht="21" customHeight="1">
      <c r="A617" s="74" t="s">
        <v>138</v>
      </c>
      <c r="B617" s="2" t="s">
        <v>124</v>
      </c>
      <c r="C617" s="6" t="s">
        <v>275</v>
      </c>
      <c r="D617" s="2" t="s">
        <v>137</v>
      </c>
      <c r="E617" s="29">
        <v>0</v>
      </c>
      <c r="F617" s="29"/>
      <c r="G617" s="29">
        <v>0</v>
      </c>
      <c r="H617" s="29"/>
    </row>
    <row r="618" spans="1:8" ht="21" customHeight="1">
      <c r="A618" s="12" t="s">
        <v>396</v>
      </c>
      <c r="B618" s="2" t="s">
        <v>397</v>
      </c>
      <c r="C618" s="6" t="s">
        <v>77</v>
      </c>
      <c r="D618" s="2" t="s">
        <v>56</v>
      </c>
      <c r="E618" s="114">
        <f>50397.6+77120.1-10000+17582.7</f>
        <v>135100.40000000002</v>
      </c>
      <c r="F618" s="114"/>
      <c r="G618" s="114">
        <f>104284.5+54066.2+17461.7+45675</f>
        <v>221487.40000000002</v>
      </c>
      <c r="H618" s="114"/>
    </row>
    <row r="619" spans="1:10" ht="21" customHeight="1">
      <c r="A619" s="46" t="s">
        <v>74</v>
      </c>
      <c r="B619" s="19"/>
      <c r="C619" s="19"/>
      <c r="D619" s="19"/>
      <c r="E619" s="109">
        <f>E23+E180+E185+E206+E249+E270+E275+E454+E508+E517+E610+E555+E594+E604+E618</f>
        <v>5016633.400000001</v>
      </c>
      <c r="F619" s="109">
        <f>F23+F180+F185+F206+F249+F270+F275+F454+F508+F517+F610+F555+F594+F604+F618</f>
        <v>2822114.9</v>
      </c>
      <c r="G619" s="109">
        <f>G23+G180+G185+G206+G249+G270+G275+G454+G508+G517+G610+G555+G594+G604+G618</f>
        <v>4919944.700000001</v>
      </c>
      <c r="H619" s="109">
        <f>H23+H180+H185+H206+H249+H270+H275+H454+H508+H517</f>
        <v>2672351</v>
      </c>
      <c r="J619" s="89"/>
    </row>
  </sheetData>
  <sheetProtection/>
  <autoFilter ref="A23:M619"/>
  <mergeCells count="6">
    <mergeCell ref="A17:H17"/>
    <mergeCell ref="A18:H18"/>
    <mergeCell ref="G21:H21"/>
    <mergeCell ref="A21:A22"/>
    <mergeCell ref="B21:D21"/>
    <mergeCell ref="E21:F21"/>
  </mergeCells>
  <printOptions horizontalCentered="1"/>
  <pageMargins left="0.15748031496062992" right="0.2362204724409449" top="0.5118110236220472" bottom="0.2362204724409449" header="0.2755905511811024" footer="0.2362204724409449"/>
  <pageSetup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МФМО пользователь</cp:lastModifiedBy>
  <cp:lastPrinted>2015-05-20T07:32:14Z</cp:lastPrinted>
  <dcterms:created xsi:type="dcterms:W3CDTF">2003-07-23T10:25:27Z</dcterms:created>
  <dcterms:modified xsi:type="dcterms:W3CDTF">2015-07-07T05:40:22Z</dcterms:modified>
  <cp:category/>
  <cp:version/>
  <cp:contentType/>
  <cp:contentStatus/>
</cp:coreProperties>
</file>