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4240" windowHeight="11625" activeTab="0"/>
  </bookViews>
  <sheets>
    <sheet name="приложение 1" sheetId="1" r:id="rId1"/>
    <sheet name="приложение 5" sheetId="2" state="hidden" r:id="rId2"/>
  </sheets>
  <definedNames>
    <definedName name="_xlnm.Print_Titles" localSheetId="0">'приложение 1'!$9:$9</definedName>
    <definedName name="_xlnm.Print_Titles" localSheetId="1">'приложение 5'!$12:$12</definedName>
    <definedName name="_xlnm.Print_Area" localSheetId="0">'приложение 1'!$A$1:$V$185</definedName>
  </definedNames>
  <calcPr fullCalcOnLoad="1"/>
</workbook>
</file>

<file path=xl/sharedStrings.xml><?xml version="1.0" encoding="utf-8"?>
<sst xmlns="http://schemas.openxmlformats.org/spreadsheetml/2006/main" count="4002" uniqueCount="997">
  <si>
    <t>п. Фокино,                     ул. Горького, д.6</t>
  </si>
  <si>
    <t>п. Туголесский Бор,    ул.  1 Мая, д.4</t>
  </si>
  <si>
    <t>п. Туголесский Бор,    ул. Октябрьская, д. 8</t>
  </si>
  <si>
    <t>п. Туголесский Бор,    ул. Советская, д.5/15</t>
  </si>
  <si>
    <t>п. Туголесский Бор,    ул. Горького, д.16</t>
  </si>
  <si>
    <t>с. Кривандино,              ул. Центральная, д.68</t>
  </si>
  <si>
    <t>п. Туголесский Бор,    ул. Советская, д.2</t>
  </si>
  <si>
    <t>п. Туголесский Бор,    ул.  Октябрьская, д.7</t>
  </si>
  <si>
    <t>п. Туголесский Бор,    ул. 1 Мая, д.7</t>
  </si>
  <si>
    <t>п. Осаново-Дубовое,   ул. Клубная, д.10</t>
  </si>
  <si>
    <t>п. Осаново-Дубовое,  ул. Центральная, д.12</t>
  </si>
  <si>
    <t>п. Лесозавода,               ул. Набережная, д.3</t>
  </si>
  <si>
    <t>п. Лесозавода,               ул. Набережная, д.5</t>
  </si>
  <si>
    <t>п. Лесозавода,               ул. Лесная, д.1</t>
  </si>
  <si>
    <t>п. Лесозавода,                ул. Лесная, д.28</t>
  </si>
  <si>
    <t>п. Лесозавода,               ул. Лесная, д.30</t>
  </si>
  <si>
    <t>р.п. Черусти,                 ул. Майская, д.5</t>
  </si>
  <si>
    <t>р.п. Черусти,                 ул. Майская, д.3</t>
  </si>
  <si>
    <t>р.п. Черусти,                  ул. Школьная, д.11</t>
  </si>
  <si>
    <t>р.п. Черусти,                 ул. М.Горького, д.132</t>
  </si>
  <si>
    <t>п. Пустоши,                   ул. Вокзальная, д.8/6</t>
  </si>
  <si>
    <t>р.п. Черусти,                  ул. 3-го Интернационала, д.2</t>
  </si>
  <si>
    <t>р.п. Черусти,                 ул. М.Горького, д.27</t>
  </si>
  <si>
    <t>п. Бакшеево,                  ул. Комсомольская, д.7</t>
  </si>
  <si>
    <t>п. Бакшеево,                  ул. Юннатов, д. 2</t>
  </si>
  <si>
    <t>п. Богатищево,              ул. Банная, д.№2</t>
  </si>
  <si>
    <t xml:space="preserve">п. Маслово,                   ул. Центральная, д.9 </t>
  </si>
  <si>
    <t xml:space="preserve">п. Маслово,                   ул. Центральная, д.10 </t>
  </si>
  <si>
    <t>п.Верея    ул.Центральная д.22</t>
  </si>
  <si>
    <t>г.Бронницы,                  ул. Советская д. 110</t>
  </si>
  <si>
    <t>г. Куровское,                 ул. Первомайская, д. 80</t>
  </si>
  <si>
    <t>г.  Куровское,                ул. Первомайская, д. 82</t>
  </si>
  <si>
    <t>г. Куровское,                 ул. Кирова, д. 28</t>
  </si>
  <si>
    <t>г. Куровское,                 ул. Первомайская, д. 70</t>
  </si>
  <si>
    <t>г. Куровское,                 ул. Суворова, д. 103</t>
  </si>
  <si>
    <t>г. Куровское,                 ул. 40 лет Октября, д. 72</t>
  </si>
  <si>
    <t>г. Куровское,                 ул. Первомайская, д. 84</t>
  </si>
  <si>
    <t>д. Алешино,                   ул. Парковая, д. 8</t>
  </si>
  <si>
    <t>г. Куровское,                        ул. Первомайская, д. 78</t>
  </si>
  <si>
    <t>Муниципальное образование - сельское поселение Проводниковское Коломенского муниципального района</t>
  </si>
  <si>
    <t>Муниципальное образование - сельское поселение Любучанское Чеховского муниципального района</t>
  </si>
  <si>
    <t>Муниципальное образование - городское поселение Правдинский Пушкинского муниципального района</t>
  </si>
  <si>
    <t>д. Митрополье,                  ул. Шоссейная, д. 3</t>
  </si>
  <si>
    <t>Итого по городскому округу Электрогорск</t>
  </si>
  <si>
    <t>г. Красноармейск,                  ул. Краснофлотская, д.12</t>
  </si>
  <si>
    <r>
      <t xml:space="preserve">г. Ступино,                             </t>
    </r>
    <r>
      <rPr>
        <sz val="10"/>
        <rFont val="Times New Roman"/>
        <family val="1"/>
      </rPr>
      <t>ул. Коммунстрой, д. 2</t>
    </r>
  </si>
  <si>
    <r>
      <t xml:space="preserve">г. Ступино,                         </t>
    </r>
    <r>
      <rPr>
        <sz val="10"/>
        <rFont val="Times New Roman"/>
        <family val="1"/>
      </rPr>
      <t>ул. Коммунстрой, д. 3</t>
    </r>
  </si>
  <si>
    <r>
      <t xml:space="preserve">г. Ступино,                              </t>
    </r>
    <r>
      <rPr>
        <sz val="10"/>
        <rFont val="Times New Roman"/>
        <family val="1"/>
      </rPr>
      <t>ул. Коммунстрой, д. 4</t>
    </r>
  </si>
  <si>
    <r>
      <t xml:space="preserve">г. Ступино,                               </t>
    </r>
    <r>
      <rPr>
        <sz val="10"/>
        <rFont val="Times New Roman"/>
        <family val="1"/>
      </rPr>
      <t>ул. Донбасская, д. 4</t>
    </r>
  </si>
  <si>
    <r>
      <t xml:space="preserve">г. Ступино,                               </t>
    </r>
    <r>
      <rPr>
        <sz val="10"/>
        <rFont val="Times New Roman"/>
        <family val="1"/>
      </rPr>
      <t>ул. Донбасская, д. 6</t>
    </r>
  </si>
  <si>
    <r>
      <t xml:space="preserve">с. Старая Ситня,                  </t>
    </r>
    <r>
      <rPr>
        <sz val="10"/>
        <rFont val="Times New Roman"/>
        <family val="1"/>
      </rPr>
      <t>ул. Совхозная, д. 5</t>
    </r>
  </si>
  <si>
    <r>
      <t xml:space="preserve">с. Старая Ситня,                              </t>
    </r>
    <r>
      <rPr>
        <sz val="10"/>
        <rFont val="Times New Roman"/>
        <family val="1"/>
      </rPr>
      <t>ул. Центральная, д. 21</t>
    </r>
  </si>
  <si>
    <r>
      <t>г. Ступино,                           к</t>
    </r>
    <r>
      <rPr>
        <sz val="10"/>
        <rFont val="Times New Roman"/>
        <family val="1"/>
      </rPr>
      <t>азарма 99 км, дом дорожного мастера</t>
    </r>
  </si>
  <si>
    <r>
      <t>г. Ступино,                          к</t>
    </r>
    <r>
      <rPr>
        <sz val="10"/>
        <rFont val="Times New Roman"/>
        <family val="1"/>
      </rPr>
      <t>азарма 102 км, 4 Пригородный переулок</t>
    </r>
  </si>
  <si>
    <t>р.п. Запрудня, ул. Первомайская, д. 6,              корп. 3</t>
  </si>
  <si>
    <t>р.п. Софрино,                   ул. Менделеева, д. 35</t>
  </si>
  <si>
    <t>р.п. Софрино,                   ул. Заводская, д. 16</t>
  </si>
  <si>
    <t>р.п. Софрино,                   ул. Клубная, д. 2</t>
  </si>
  <si>
    <t>р.п. Софрино,                    ул. Дурова, д. 7</t>
  </si>
  <si>
    <t>р.п. Софрино,                   ул. Тютчева, д. 61</t>
  </si>
  <si>
    <t>р.п. Софрино,                   ул. Тютчева, д. 63</t>
  </si>
  <si>
    <t>р.п. Менделеево,           ул. Институтская, д. 7</t>
  </si>
  <si>
    <t>Итого по сельскому поселению Знаменское Каширского муниципального района</t>
  </si>
  <si>
    <t>Итого по городскому поселению Кашира Каширского муниципального района</t>
  </si>
  <si>
    <t>Итого по сельскому поселению Темповое Талдомского муниципального района</t>
  </si>
  <si>
    <t>Итого по сельскому поселению Дровнинское Можайского муниципального района</t>
  </si>
  <si>
    <t>Итого по городскому поселению Старая Купавна Ногинского муниципального района</t>
  </si>
  <si>
    <t>Итого по городскому поселению Дмитров Дмитровского муниципального района</t>
  </si>
  <si>
    <t>Итого по городскому поселению Истра Истринского муниципального района</t>
  </si>
  <si>
    <t>Итого по городскому поселению Деденево Дмитровского муниципального района</t>
  </si>
  <si>
    <t>р.п. Икша,                               ул. Икшанская, д. 7</t>
  </si>
  <si>
    <t>р.п. Икша,                           ул. Водников, д. 1</t>
  </si>
  <si>
    <t>р.п. Икша,                          ул. Водников, д. 11</t>
  </si>
  <si>
    <t>р.п.Икша,                           ул. Водников, д. 15</t>
  </si>
  <si>
    <t>р.п. Икша,                           ул. Инженерная, д. 1</t>
  </si>
  <si>
    <t>р.п. Икша,                          ул. Инженерная, д. 3</t>
  </si>
  <si>
    <t>р.п. Икша,                          ул. Инженерная, д. 4</t>
  </si>
  <si>
    <t>р.п. Икша,                          ул. Инженерная, д. 5</t>
  </si>
  <si>
    <t>р.п. Икша,                          ул. Инженерная, д. 6</t>
  </si>
  <si>
    <t>р.п. Икша,                          ул. Вокзальная, д. 1</t>
  </si>
  <si>
    <t>р.п. Икша,                          ул. Вокзальная, д. 6</t>
  </si>
  <si>
    <t>р.п. Икша,                          ул. Садовая, д. 7</t>
  </si>
  <si>
    <t>р.п. Икша,                          ул. Советская, д. 19</t>
  </si>
  <si>
    <t>Итого по городскому поселению Икша Дмитровского муниципального района</t>
  </si>
  <si>
    <t>Итого по городскому поселению Шаховская Шаховского муниципального района</t>
  </si>
  <si>
    <t>п. Пустоши, ул.Больничная, д.10</t>
  </si>
  <si>
    <t>п.Бакшеево, ул.Комсомольская, д.6</t>
  </si>
  <si>
    <t>п.Бакшеево, ул.Арефьевой, д.4/6</t>
  </si>
  <si>
    <t>Муниципальное образование - городское поселение Пушкино Пушкинского муниципального района</t>
  </si>
  <si>
    <t>№ п/п</t>
  </si>
  <si>
    <t>Планируемая дата  окончания переселения</t>
  </si>
  <si>
    <t>Число жителей планируемых к переселению</t>
  </si>
  <si>
    <t>Количество расселяемых жилых помещений</t>
  </si>
  <si>
    <t>Муниципальное образование - городское поселение Икша Дмитровского муниципального района</t>
  </si>
  <si>
    <t>Муниципальное образование - городское поселение Шаховская Шаховского муниципального района</t>
  </si>
  <si>
    <t>Муниципальное образование - городское поселение Клин Клинский муниципального района</t>
  </si>
  <si>
    <t>Муниципальное образование - сельское поселение Топкановское  Каширского муниципального района</t>
  </si>
  <si>
    <t>Муниципальное образование - сельское поселение Биорковское Коломенского муниципального района</t>
  </si>
  <si>
    <t>п.Заречный, ул.Заводская д4</t>
  </si>
  <si>
    <t>Муниципальное образование - сельское поселение Верейское Орехово-Зуевского муниципального района</t>
  </si>
  <si>
    <t>Муниципальное образование - городской округ Бронницы</t>
  </si>
  <si>
    <t>Итого по городскому округу Бронницы</t>
  </si>
  <si>
    <t>Муниципальное образование - городское поселение Куровское Орехово-Зуевского муниципального района</t>
  </si>
  <si>
    <t>Муниципальное образование - городское поселение Мишеронский Шатурского муниципального района</t>
  </si>
  <si>
    <t>Муниципальное образование - городской округ Орехово-Зуево</t>
  </si>
  <si>
    <t>Муниципальное образование - сельское поселение Петровское Клинского муниципального района</t>
  </si>
  <si>
    <t>Муниципальное образование - городское поселение Решетниково Клинского муниципального района</t>
  </si>
  <si>
    <t>Муниципальное образование - сельское поселение Нудольское Клинского муниципального района</t>
  </si>
  <si>
    <t>Муниципальное образование - сельское поселение Зубовское Клинского муниципального района</t>
  </si>
  <si>
    <t>Муниципальное образование - городское поселение Шатура Шатурского муниципального района</t>
  </si>
  <si>
    <t>Муниципальное образование - городское поселение Волоколамск Волоколамского муниципального района</t>
  </si>
  <si>
    <t>г. Куровское, ул.Железнодорожный поселок, д. 7</t>
  </si>
  <si>
    <t>Муниципальное образование - городской округ Красноармейск</t>
  </si>
  <si>
    <t>Муниципальное образование - городской округ Рошаль</t>
  </si>
  <si>
    <t>Итого по Зарайскому муниципальному району</t>
  </si>
  <si>
    <t>Итого по городскому округу Коломна</t>
  </si>
  <si>
    <t>Итого по городскому округу Орехово-Зуево</t>
  </si>
  <si>
    <t>Итого по городскому округу Красноармейск</t>
  </si>
  <si>
    <t>Итого по городскому округу Рошаль</t>
  </si>
  <si>
    <t>Муниципальное образование - городское поселение Ступино Ступинского муниципального района</t>
  </si>
  <si>
    <t>Муниципальное образование - сельское поселение Белавинское Орехово-Зуевского муниципального района</t>
  </si>
  <si>
    <t>Муниципальное образование - городской округ Подольск</t>
  </si>
  <si>
    <t>Муниципальное образование - городское поселение Руза Рузского муниципального района</t>
  </si>
  <si>
    <t>Итого по городскому округу Подольск</t>
  </si>
  <si>
    <t>п. Радовицкий, ул. Центральная, д. 22</t>
  </si>
  <si>
    <t>п. Радовицкий, ул. Комсомольская, д.6</t>
  </si>
  <si>
    <t>п. Радовицкий, ул. Школьный проезд, д.3</t>
  </si>
  <si>
    <t>Муниципальное образование - сельское поселение Радовицкое Шатурского муниципального района</t>
  </si>
  <si>
    <t>Муниципальное образование - сельское поселение Кривандинское Шатурского муниципального района</t>
  </si>
  <si>
    <t>Муниципальное образование - сельское поселение Дмитровское Шатурского муниципального района</t>
  </si>
  <si>
    <t>с. Тарасовка,                 ул. Народная, д. 24</t>
  </si>
  <si>
    <t>г. Солнечногорск,         ул. Лепсе, д. 1</t>
  </si>
  <si>
    <t>п. Большое Руново,     ул. Центральная, д. 62</t>
  </si>
  <si>
    <t xml:space="preserve"> п. Большое Руново,     ул. Центральная, д. 60</t>
  </si>
  <si>
    <t>п. Большое Руново,     ул. Центральная, д. 50</t>
  </si>
  <si>
    <t>с. Темпы,                       ул. Московская, д.5</t>
  </si>
  <si>
    <t>с. Темпы,                       ул. Московская, д.7</t>
  </si>
  <si>
    <t>с. Темпы,                       ул. Московская, д.9</t>
  </si>
  <si>
    <t>с. Темпы,                       ул. Московская, д.11</t>
  </si>
  <si>
    <t>с. Темпы,                       ул. Московская, д.10</t>
  </si>
  <si>
    <t>с. Темпы,                       ул. Водников, д.6</t>
  </si>
  <si>
    <t>с. Темпы,                       ул. Водников, д.7</t>
  </si>
  <si>
    <t>г. Старая Купавна,       пр. Текстильщиков, д.4</t>
  </si>
  <si>
    <t>г. Старая Купавна,       ул. Чехова, д.4</t>
  </si>
  <si>
    <t>г. Старая Купавна,       ул. Чехова, д.6</t>
  </si>
  <si>
    <t>г. Старая Купавна,       ул. Чехова, д.8</t>
  </si>
  <si>
    <t>г. Старая Купавна,       ул. Чехова, д.10</t>
  </si>
  <si>
    <t>г. Дмитров,                    ул. Бирлово поле, д.5</t>
  </si>
  <si>
    <t>г. Дмитров,                 мкр. ДЗФС, д.34</t>
  </si>
  <si>
    <t>г. Дмитров,                 мкр. ДЗФС, д.35</t>
  </si>
  <si>
    <t>г. Дмитров,                    ул. Старо-Московская, д.14в</t>
  </si>
  <si>
    <t>г. Дмитров,                    ул. Старо-Московская, д.16а</t>
  </si>
  <si>
    <t>г. Дмитров,                    ул. Старо-Московская, д.16б</t>
  </si>
  <si>
    <t>Расселяемая площадь жилых помещений</t>
  </si>
  <si>
    <t>Всего</t>
  </si>
  <si>
    <t>в том числе:</t>
  </si>
  <si>
    <t>Номер</t>
  </si>
  <si>
    <t>Дата</t>
  </si>
  <si>
    <t>частная собственность</t>
  </si>
  <si>
    <t>муниципальная собственность</t>
  </si>
  <si>
    <t>чел.</t>
  </si>
  <si>
    <t>кв.м</t>
  </si>
  <si>
    <t>ед.</t>
  </si>
  <si>
    <t>руб.</t>
  </si>
  <si>
    <t xml:space="preserve">Расселяемая площадь </t>
  </si>
  <si>
    <t>Стоимость всего</t>
  </si>
  <si>
    <t>Нормативная стоимость 1 кв.м</t>
  </si>
  <si>
    <t>всего</t>
  </si>
  <si>
    <t>площадь</t>
  </si>
  <si>
    <t>стоимость</t>
  </si>
  <si>
    <t>-</t>
  </si>
  <si>
    <t xml:space="preserve"> -</t>
  </si>
  <si>
    <t xml:space="preserve">                                                                                                                            Муниципальное образование - городское поселение Егорьевск Егорьевского муниицпального района</t>
  </si>
  <si>
    <t>Итого по городскому поселению Егорьевск Егорьевского муниципального района</t>
  </si>
  <si>
    <t>Итого по городскому поселению Озёры Озёрского муниципального района</t>
  </si>
  <si>
    <t>Муниципальное образование - городское поселение Запрудня Талдомского муниципального района</t>
  </si>
  <si>
    <t>Итого по городскому поселению Запрудня Талдомского муниципального района</t>
  </si>
  <si>
    <t>Муниципальное образование - сельское поселение Тарасовское Пушкинского муниципального района</t>
  </si>
  <si>
    <t>Муниципальное образование - городское поселение Озёры Озерского муниципального района</t>
  </si>
  <si>
    <t>Муниципальное образование - городское поселение Софрино Пушкинского муниципального района</t>
  </si>
  <si>
    <t>Муниципальное образование - городской округ Звенигород</t>
  </si>
  <si>
    <t>Итого по городскому поселению Тарасовское Пушкинского муниципального района</t>
  </si>
  <si>
    <t>Итого по городскому поселению Софрино Пушкинского муниципального района</t>
  </si>
  <si>
    <t>Итого по городскому округу Звенигород</t>
  </si>
  <si>
    <t>Муниципальное образование - Солнечногорский муниципальный район</t>
  </si>
  <si>
    <t>Муниципальное образование - сельское поселение Знаменское Каширского муниципального района</t>
  </si>
  <si>
    <t>Итого по Солнечногорскому муниципальному району</t>
  </si>
  <si>
    <t>Муниципальное образование - сельское поселение Темповое Талдомского муниципального района</t>
  </si>
  <si>
    <t xml:space="preserve">Муниципальное образование - городской округ Электрогорск </t>
  </si>
  <si>
    <t>Муниципальное образование - сельское поселение Дровнинское Можайского муниципального района</t>
  </si>
  <si>
    <t>Муниципальное образование -городское поселение Старая Купавна Ногинского муниципального района</t>
  </si>
  <si>
    <t>Муниципальное образование - городское поселение Истра Истринского муниципального района</t>
  </si>
  <si>
    <t xml:space="preserve">                                                                                                                            Муниципальное образование - городское поселение Кашира Каширского муниципального района</t>
  </si>
  <si>
    <t>Итого по городскому округу Электросталь</t>
  </si>
  <si>
    <t>Муниципальное образование - городское поселение Дмитров Дмитровского муниципального района</t>
  </si>
  <si>
    <t>Муниципальное образование - городское поселение Деденево Дмитровского муниципального района</t>
  </si>
  <si>
    <t>Адрес многоквартирного жилого дома            (далее - МКД)</t>
  </si>
  <si>
    <t>Муниципальное образование - городское поселение Черусти Шатурского муниципального района</t>
  </si>
  <si>
    <t>р.п. Шаховская, ул. Первомайская, д. 10</t>
  </si>
  <si>
    <t>р.п. Шаховская, ул. Первомайская, д. 7</t>
  </si>
  <si>
    <t>п. Бело-Колодезский, д. 14</t>
  </si>
  <si>
    <t>Итого по сельскому поселению Бояркинское Озёрского муниципального района</t>
  </si>
  <si>
    <t>Муниципальное образование - городское поселение Электроугли Ногинского муниципального района</t>
  </si>
  <si>
    <t>г. Электроугли, ул. Советская, д. 4/17</t>
  </si>
  <si>
    <t>Итого по городскому поселению Электроугли Ногинского муниципального района</t>
  </si>
  <si>
    <t>приобретение жилых помещений в малоэтажных МКД</t>
  </si>
  <si>
    <t>приобретение жилых помещений в многоэтажных МКД</t>
  </si>
  <si>
    <t>г. Клин, д. Елино, д. 321</t>
  </si>
  <si>
    <t>ВСЕГО МКД по муниципальным образованиям Московской области, из которых планируется переселить граждан за счёт средств финансовой поддержки: 592, в том числе:</t>
  </si>
  <si>
    <t>ВСЕГО МКД по муниципальным образованиям Московской области, из которых планируется переселить граждан за счёт средств финансовой поддержки в 2013 году: 247</t>
  </si>
  <si>
    <t>ВСЕГО МКД по муниципальным образованиям Московской области, из которых планируется переселить граждан за счёт средств финансовой поддержки в 2014 году: 249</t>
  </si>
  <si>
    <t>Реестр аварийных многоквартирных домов по способам переселения:</t>
  </si>
  <si>
    <t>- приобретение жилых помещений в малоэтажных МКД;</t>
  </si>
  <si>
    <t>- строительство малоэтажных жилых МКД;</t>
  </si>
  <si>
    <t>- приобретение жилых помещений в многоэтажных МКД</t>
  </si>
  <si>
    <t xml:space="preserve"> г. Егорьевск, ул. 1-е Мая, д. 19В</t>
  </si>
  <si>
    <t xml:space="preserve"> г. Егорьевск, пер.Конина, д.4</t>
  </si>
  <si>
    <t>г. Егорьевск, пер.Нечаевский, д.3</t>
  </si>
  <si>
    <t>г. Егорьевск, ул.С.Перовской, д.76</t>
  </si>
  <si>
    <t>г. Егорьевск, ул. Урожайная, д.8</t>
  </si>
  <si>
    <t xml:space="preserve"> г. Егорьевск, ул. Шевченко, д.27</t>
  </si>
  <si>
    <t xml:space="preserve"> г. Егорьевск, ул. Шевченко, д.29</t>
  </si>
  <si>
    <t>г. Егорьевск, ул. Шевченко, д.29а</t>
  </si>
  <si>
    <t xml:space="preserve"> г. Егорьевск, ул. Шевченко, д.31</t>
  </si>
  <si>
    <t>г. Егорьевск, ул. Шевченко, д.31а</t>
  </si>
  <si>
    <t>г. Озёры, ул. Челнок, д. 17</t>
  </si>
  <si>
    <t>г. Озёры, ул. Челнок, д. 21</t>
  </si>
  <si>
    <t>г. Озеры, ул. Челнок, д. 105</t>
  </si>
  <si>
    <t>г. Озёры, ул.Коммунистическая,              д. 47</t>
  </si>
  <si>
    <t>г. Озёры, ул. Ленина, д. 30</t>
  </si>
  <si>
    <t>г. Озёры, ул. Ленина, д. 32</t>
  </si>
  <si>
    <t>р.п. Софрино, ул. Вокзальная, д. 3</t>
  </si>
  <si>
    <t>р.п. Софрино, ул. Вокзальная, д. 9</t>
  </si>
  <si>
    <t>р.п. Софрино, ул. Клубная, д. 11</t>
  </si>
  <si>
    <t>д. Митрополье, ул. Шоссейная, д. 5</t>
  </si>
  <si>
    <t>г. Звенигород, ул. Фрунзе, д. 8</t>
  </si>
  <si>
    <t>г. Звенигород, ул. Парковая, д.16</t>
  </si>
  <si>
    <t>р.п. Деденево                ул. Вокзальная, д. 46</t>
  </si>
  <si>
    <t>р.п. Деденево                ул. 2-я Лесная, д. 18</t>
  </si>
  <si>
    <t>с. Ельдигино, д. 8</t>
  </si>
  <si>
    <t>с. Ельдигино, д. 12</t>
  </si>
  <si>
    <t>Муниципальное образование - сельское поселение Ельдигинское Пушкинского муниципального района</t>
  </si>
  <si>
    <t>п.Чистое, д.12</t>
  </si>
  <si>
    <t>ВСЕГО МКД по муниципальным образованиям Московской области, из которых планируется переселить граждан за счёт средств финансовой поддержки в 2015 году: 96</t>
  </si>
  <si>
    <t>Адрес многоквартирных жилых домов              (далее - МКД)</t>
  </si>
  <si>
    <t>Муниципальное образование - городское поселение Лесной Пушкинского муниципального района</t>
  </si>
  <si>
    <t>Муниципальное образование - городское поселение Тучково Рузского муниципального района</t>
  </si>
  <si>
    <t>Муниципальное образование - городской округ Коломна</t>
  </si>
  <si>
    <t>Муниципальное образование - городское поселение Менделеево Солнечногорского муниципального района</t>
  </si>
  <si>
    <t>Итого по городскому поселению Менделеево Солнечногорского муниципального района</t>
  </si>
  <si>
    <t>г. Звенигород, Нахабинское шоссе,    д. 11</t>
  </si>
  <si>
    <t>г. Звенигород, Нахабинское шоссе,    д. 13</t>
  </si>
  <si>
    <t>д. Дровнино, д.2</t>
  </si>
  <si>
    <t>д. Дровнино, д.14</t>
  </si>
  <si>
    <t>г. Дмитров, ул. Большая, д.38</t>
  </si>
  <si>
    <r>
      <t xml:space="preserve">г. Волоколамск,                </t>
    </r>
    <r>
      <rPr>
        <sz val="10"/>
        <rFont val="Times New Roman"/>
        <family val="1"/>
      </rPr>
      <t>Октябрьская площадь, д.17</t>
    </r>
  </si>
  <si>
    <t>г. Красноармейск,                  ул. Краснофлотская, д.15</t>
  </si>
  <si>
    <t>г. Красноармейск,                  ул. Краснофлотская, д.17</t>
  </si>
  <si>
    <t>г. Красноармейск,                  ул. Краснофлотская, д.19</t>
  </si>
  <si>
    <t>г.Ликино-Дулево, ул.Коммунистическая, д.17</t>
  </si>
  <si>
    <t>г.Ликино-Дулево, ул.Луначарского, д.5</t>
  </si>
  <si>
    <t>г.Ликино-Дулево, Дмитровский проезд, д.3</t>
  </si>
  <si>
    <t>с. Федосьино,                     ул. Аптечная, д.1</t>
  </si>
  <si>
    <t>п. Любучаны,                     ул. Заводская, д.24</t>
  </si>
  <si>
    <t>п. Лесные Поляны, ГПЗ, д. 6</t>
  </si>
  <si>
    <t xml:space="preserve">р.п. Софрино,                      ул. Заводская, д. 4                           </t>
  </si>
  <si>
    <t>р.п. Икша,                            ул. Инженерная, д. 7</t>
  </si>
  <si>
    <t>Муниципальное образование - Зарайский муниципальный район</t>
  </si>
  <si>
    <t>г. Шатура, мкр. Керва                   ул. Набережная, д.13</t>
  </si>
  <si>
    <t>г. Шатура, мкр. Керва                   Больничный пр., д.12</t>
  </si>
  <si>
    <t>г. Шатура, мкр. Керва                   ул. Школьная, д.21</t>
  </si>
  <si>
    <t>г. Шатура, мкр. Керва                   ул. Школьная, д.16</t>
  </si>
  <si>
    <t>п. Шатурторф,                    Красный поселок, д.6</t>
  </si>
  <si>
    <t>п. Шатурторф,                    ул. Совхозная, д.6</t>
  </si>
  <si>
    <t>п. Шатурторф,                    ул. Совхозная, д.8</t>
  </si>
  <si>
    <t>п. Шатурторф,                    ул. Пролетарская, д.5</t>
  </si>
  <si>
    <t>п. Шатурторф,                    ул. Октябрьская, д.1</t>
  </si>
  <si>
    <t>п. Шатурторф,                    12 поселок, д.34</t>
  </si>
  <si>
    <t>п. Шатурторф,                    12 поселок, д.36</t>
  </si>
  <si>
    <r>
      <t xml:space="preserve">г. Волоколамск,                </t>
    </r>
    <r>
      <rPr>
        <sz val="10"/>
        <rFont val="Times New Roman"/>
        <family val="1"/>
      </rPr>
      <t>ул. Сергачева, д.14</t>
    </r>
  </si>
  <si>
    <r>
      <t xml:space="preserve">г. Волоколамск,                </t>
    </r>
    <r>
      <rPr>
        <sz val="10"/>
        <rFont val="Times New Roman"/>
        <family val="1"/>
      </rPr>
      <t>ул. Пролетарская, д.37</t>
    </r>
  </si>
  <si>
    <r>
      <t xml:space="preserve">г. Волоколамск,                </t>
    </r>
    <r>
      <rPr>
        <sz val="10"/>
        <rFont val="Times New Roman"/>
        <family val="1"/>
      </rPr>
      <t>ул. Пролетарская, д.6</t>
    </r>
  </si>
  <si>
    <r>
      <t xml:space="preserve">г. Волоколамск,                </t>
    </r>
    <r>
      <rPr>
        <sz val="10"/>
        <rFont val="Times New Roman"/>
        <family val="1"/>
      </rPr>
      <t>проезд Ленина, д.7</t>
    </r>
  </si>
  <si>
    <r>
      <t xml:space="preserve">г. Волоколамск,                </t>
    </r>
    <r>
      <rPr>
        <sz val="10"/>
        <rFont val="Times New Roman"/>
        <family val="1"/>
      </rPr>
      <t>ул. Строительная, д.7</t>
    </r>
  </si>
  <si>
    <r>
      <t xml:space="preserve">г. Волоколамск,                </t>
    </r>
    <r>
      <rPr>
        <sz val="10"/>
        <rFont val="Times New Roman"/>
        <family val="1"/>
      </rPr>
      <t>ул. Широкая, д.1</t>
    </r>
  </si>
  <si>
    <r>
      <t xml:space="preserve">г. Волоколамск,                </t>
    </r>
    <r>
      <rPr>
        <sz val="10"/>
        <rFont val="Times New Roman"/>
        <family val="1"/>
      </rPr>
      <t>ул. Широкая, д.3</t>
    </r>
  </si>
  <si>
    <r>
      <t xml:space="preserve">г. Волоколамск,                </t>
    </r>
    <r>
      <rPr>
        <sz val="10"/>
        <rFont val="Times New Roman"/>
        <family val="1"/>
      </rPr>
      <t>ул. Широкая, д.18</t>
    </r>
  </si>
  <si>
    <r>
      <t xml:space="preserve">г. Волоколамск,                </t>
    </r>
    <r>
      <rPr>
        <sz val="10"/>
        <rFont val="Times New Roman"/>
        <family val="1"/>
      </rPr>
      <t>ул. Пороховская, д.4</t>
    </r>
  </si>
  <si>
    <r>
      <t xml:space="preserve">г. Волоколамск,                </t>
    </r>
    <r>
      <rPr>
        <sz val="10"/>
        <rFont val="Times New Roman"/>
        <family val="1"/>
      </rPr>
      <t>ул. Пороховская, д.2</t>
    </r>
  </si>
  <si>
    <r>
      <t xml:space="preserve">г. Орехово-Зуево,                  </t>
    </r>
    <r>
      <rPr>
        <sz val="10"/>
        <rFont val="Times New Roman"/>
        <family val="1"/>
      </rPr>
      <t>ул. Красина, д.16</t>
    </r>
  </si>
  <si>
    <r>
      <t xml:space="preserve">г. Орехово-Зуево,                  </t>
    </r>
    <r>
      <rPr>
        <sz val="10"/>
        <rFont val="Times New Roman"/>
        <family val="1"/>
      </rPr>
      <t>пр. Красина, д.8</t>
    </r>
  </si>
  <si>
    <r>
      <t xml:space="preserve">г. Орехово-Зуево,                  </t>
    </r>
    <r>
      <rPr>
        <sz val="10"/>
        <rFont val="Times New Roman"/>
        <family val="1"/>
      </rPr>
      <t>пр. Красина, д.9</t>
    </r>
  </si>
  <si>
    <r>
      <t xml:space="preserve">г. Орехово-Зуево,                  </t>
    </r>
    <r>
      <rPr>
        <sz val="10"/>
        <rFont val="Times New Roman"/>
        <family val="1"/>
      </rPr>
      <t>пр. Красина, д.10</t>
    </r>
  </si>
  <si>
    <r>
      <t xml:space="preserve">г. Орехово-Зуево,                  </t>
    </r>
    <r>
      <rPr>
        <sz val="10"/>
        <rFont val="Times New Roman"/>
        <family val="1"/>
      </rPr>
      <t>пр. Красина, д.11</t>
    </r>
  </si>
  <si>
    <r>
      <t xml:space="preserve">г. Орехово-Зуево,                  </t>
    </r>
    <r>
      <rPr>
        <sz val="10"/>
        <rFont val="Times New Roman"/>
        <family val="1"/>
      </rPr>
      <t>ул. Кирова, д.10</t>
    </r>
  </si>
  <si>
    <r>
      <t xml:space="preserve">г. Орехово-Зуево,                  </t>
    </r>
    <r>
      <rPr>
        <sz val="10"/>
        <rFont val="Times New Roman"/>
        <family val="1"/>
      </rPr>
      <t>ул. Кирова, д.12</t>
    </r>
  </si>
  <si>
    <r>
      <t xml:space="preserve">г. Орехово-Зуево,                  </t>
    </r>
    <r>
      <rPr>
        <sz val="10"/>
        <rFont val="Times New Roman"/>
        <family val="1"/>
      </rPr>
      <t>ул. Кирова, д.14</t>
    </r>
  </si>
  <si>
    <r>
      <t xml:space="preserve">г. Орехово-Зуево,                  </t>
    </r>
    <r>
      <rPr>
        <sz val="10"/>
        <rFont val="Times New Roman"/>
        <family val="1"/>
      </rPr>
      <t>ул. Кирова, д.16</t>
    </r>
  </si>
  <si>
    <r>
      <t xml:space="preserve">г. Орехово-Зуево,                  </t>
    </r>
    <r>
      <rPr>
        <sz val="10"/>
        <rFont val="Times New Roman"/>
        <family val="1"/>
      </rPr>
      <t>ул. Кирова, д.18</t>
    </r>
  </si>
  <si>
    <r>
      <t xml:space="preserve">г. Орехово-Зуево,                  </t>
    </r>
    <r>
      <rPr>
        <sz val="10"/>
        <rFont val="Times New Roman"/>
        <family val="1"/>
      </rPr>
      <t>ул. Кирова, д.20</t>
    </r>
  </si>
  <si>
    <r>
      <t xml:space="preserve">г. Орехово-Зуево,                  </t>
    </r>
    <r>
      <rPr>
        <sz val="10"/>
        <rFont val="Times New Roman"/>
        <family val="1"/>
      </rPr>
      <t>ул. Кирова, д.22</t>
    </r>
  </si>
  <si>
    <r>
      <t xml:space="preserve">г. Сергиев Посад,                  </t>
    </r>
    <r>
      <rPr>
        <sz val="10"/>
        <rFont val="Times New Roman"/>
        <family val="1"/>
      </rPr>
      <t>ул. Стахановская, д.2</t>
    </r>
  </si>
  <si>
    <r>
      <t xml:space="preserve">г. Сергиев Посад,                  </t>
    </r>
    <r>
      <rPr>
        <sz val="10"/>
        <rFont val="Times New Roman"/>
        <family val="1"/>
      </rPr>
      <t>пр. Кирпичный, д.6</t>
    </r>
  </si>
  <si>
    <r>
      <t xml:space="preserve">г. Сергиев Посад,                  </t>
    </r>
    <r>
      <rPr>
        <sz val="10"/>
        <rFont val="Times New Roman"/>
        <family val="1"/>
      </rPr>
      <t>пр. Кирпичный, д.8</t>
    </r>
  </si>
  <si>
    <r>
      <t xml:space="preserve">г. Сергиев Посад,                  </t>
    </r>
    <r>
      <rPr>
        <sz val="10"/>
        <rFont val="Times New Roman"/>
        <family val="1"/>
      </rPr>
      <t>пр. Кирпичный, д.10</t>
    </r>
  </si>
  <si>
    <r>
      <t xml:space="preserve">г. Сергиев Посад,                  </t>
    </r>
    <r>
      <rPr>
        <sz val="10"/>
        <rFont val="Times New Roman"/>
        <family val="1"/>
      </rPr>
      <t>пр. Кирпичный, д.11</t>
    </r>
  </si>
  <si>
    <r>
      <t xml:space="preserve">г. Сергиев Посад,                  </t>
    </r>
    <r>
      <rPr>
        <sz val="10"/>
        <rFont val="Times New Roman"/>
        <family val="1"/>
      </rPr>
      <t>пр. Кирпичный, д.3</t>
    </r>
  </si>
  <si>
    <r>
      <t xml:space="preserve">г. Сергиев Посад,                  </t>
    </r>
    <r>
      <rPr>
        <sz val="10"/>
        <rFont val="Times New Roman"/>
        <family val="1"/>
      </rPr>
      <t>пр. Кирпичный, д.9</t>
    </r>
  </si>
  <si>
    <r>
      <t xml:space="preserve">г. Сергиев Посад,                  </t>
    </r>
    <r>
      <rPr>
        <sz val="10"/>
        <rFont val="Times New Roman"/>
        <family val="1"/>
      </rPr>
      <t>ул. 2-й Кирпичный завод, д.22а</t>
    </r>
  </si>
  <si>
    <r>
      <t xml:space="preserve">г. Сергиев Посад,                  </t>
    </r>
    <r>
      <rPr>
        <sz val="10"/>
        <rFont val="Times New Roman"/>
        <family val="1"/>
      </rPr>
      <t>ул. Центральная, д.6</t>
    </r>
  </si>
  <si>
    <r>
      <t xml:space="preserve">г. Сергиев Посад,                  </t>
    </r>
    <r>
      <rPr>
        <sz val="10"/>
        <rFont val="Times New Roman"/>
        <family val="1"/>
      </rPr>
      <t>ул. Центральная, д.6а</t>
    </r>
  </si>
  <si>
    <r>
      <t xml:space="preserve">г. Сергиев Посад,                  </t>
    </r>
    <r>
      <rPr>
        <sz val="10"/>
        <rFont val="Times New Roman"/>
        <family val="1"/>
      </rPr>
      <t>ул. Клементьевская, д.77/9</t>
    </r>
  </si>
  <si>
    <r>
      <t xml:space="preserve">г. Сергиев Посад,                  </t>
    </r>
    <r>
      <rPr>
        <sz val="10"/>
        <rFont val="Times New Roman"/>
        <family val="1"/>
      </rPr>
      <t>ул. Клементьевская, д.79</t>
    </r>
  </si>
  <si>
    <r>
      <t xml:space="preserve">г. Сергиев Посад,                  </t>
    </r>
    <r>
      <rPr>
        <sz val="10"/>
        <rFont val="Times New Roman"/>
        <family val="1"/>
      </rPr>
      <t>ул. Клементьевская, д.81</t>
    </r>
  </si>
  <si>
    <r>
      <t xml:space="preserve">г. Сергиев Посад,                  </t>
    </r>
    <r>
      <rPr>
        <sz val="10"/>
        <rFont val="Times New Roman"/>
        <family val="1"/>
      </rPr>
      <t>ул. Клементьевская, д.82</t>
    </r>
  </si>
  <si>
    <r>
      <t xml:space="preserve">г. Сергиев Посад,                  </t>
    </r>
    <r>
      <rPr>
        <sz val="10"/>
        <rFont val="Times New Roman"/>
        <family val="1"/>
      </rPr>
      <t>ул. Куликова, д.2/2</t>
    </r>
  </si>
  <si>
    <r>
      <t xml:space="preserve">г. Сергиев Посад,                  </t>
    </r>
    <r>
      <rPr>
        <sz val="10"/>
        <rFont val="Times New Roman"/>
        <family val="1"/>
      </rPr>
      <t>ул. Куликова, д.3</t>
    </r>
  </si>
  <si>
    <r>
      <t xml:space="preserve">г. Сергиев Посад,                  </t>
    </r>
    <r>
      <rPr>
        <sz val="10"/>
        <rFont val="Times New Roman"/>
        <family val="1"/>
      </rPr>
      <t>ул. Куликова, д.4/1</t>
    </r>
  </si>
  <si>
    <r>
      <t xml:space="preserve">г. Сергиев Посад,                  </t>
    </r>
    <r>
      <rPr>
        <sz val="10"/>
        <rFont val="Times New Roman"/>
        <family val="1"/>
      </rPr>
      <t>ул. Куликова, д.14/11</t>
    </r>
  </si>
  <si>
    <r>
      <t xml:space="preserve">г. Сергиев Посад,                  </t>
    </r>
    <r>
      <rPr>
        <sz val="10"/>
        <rFont val="Times New Roman"/>
        <family val="1"/>
      </rPr>
      <t>ул. Куликова, д.18</t>
    </r>
  </si>
  <si>
    <r>
      <t xml:space="preserve">г. Сергиев Посад,                  </t>
    </r>
    <r>
      <rPr>
        <sz val="10"/>
        <rFont val="Times New Roman"/>
        <family val="1"/>
      </rPr>
      <t>ул. Куликова, д.18а</t>
    </r>
  </si>
  <si>
    <r>
      <t xml:space="preserve">г. Сергиев Посад,                  </t>
    </r>
    <r>
      <rPr>
        <sz val="10"/>
        <rFont val="Times New Roman"/>
        <family val="1"/>
      </rPr>
      <t>ул. Куликова, д.18б</t>
    </r>
  </si>
  <si>
    <r>
      <t xml:space="preserve">г. Сергиев Посад,                  </t>
    </r>
    <r>
      <rPr>
        <sz val="10"/>
        <rFont val="Times New Roman"/>
        <family val="1"/>
      </rPr>
      <t>ул. Куликова, д.20</t>
    </r>
  </si>
  <si>
    <r>
      <t xml:space="preserve">г. Сергиев Посад,                  </t>
    </r>
    <r>
      <rPr>
        <sz val="10"/>
        <rFont val="Times New Roman"/>
        <family val="1"/>
      </rPr>
      <t>пр. Новозагорского, д.3</t>
    </r>
  </si>
  <si>
    <r>
      <t xml:space="preserve">р.п. Некрасовский,                  </t>
    </r>
    <r>
      <rPr>
        <sz val="10"/>
        <rFont val="Times New Roman"/>
        <family val="1"/>
      </rPr>
      <t>ул. Заводская, д.1</t>
    </r>
  </si>
  <si>
    <r>
      <t xml:space="preserve">р.п. Некрасовский,                  </t>
    </r>
    <r>
      <rPr>
        <sz val="10"/>
        <rFont val="Times New Roman"/>
        <family val="1"/>
      </rPr>
      <t>ул. Заводская, д.2</t>
    </r>
  </si>
  <si>
    <r>
      <t xml:space="preserve">р.п. Некрасовский,                  </t>
    </r>
    <r>
      <rPr>
        <sz val="10"/>
        <rFont val="Times New Roman"/>
        <family val="1"/>
      </rPr>
      <t>ул. Заводская, д.4</t>
    </r>
  </si>
  <si>
    <r>
      <t xml:space="preserve">р.п. Некрасовский,                  </t>
    </r>
    <r>
      <rPr>
        <sz val="10"/>
        <rFont val="Times New Roman"/>
        <family val="1"/>
      </rPr>
      <t>ул. Заводская, д.5</t>
    </r>
  </si>
  <si>
    <r>
      <t xml:space="preserve">р.п. Некрасовский,                  </t>
    </r>
    <r>
      <rPr>
        <sz val="10"/>
        <rFont val="Times New Roman"/>
        <family val="1"/>
      </rPr>
      <t>ул. Заводская, д.6</t>
    </r>
  </si>
  <si>
    <r>
      <t xml:space="preserve">р.п. Некрасовский,                  </t>
    </r>
    <r>
      <rPr>
        <sz val="10"/>
        <rFont val="Times New Roman"/>
        <family val="1"/>
      </rPr>
      <t>ул. Заводская, д.7</t>
    </r>
  </si>
  <si>
    <r>
      <t xml:space="preserve">р.п. Некрасовский,                  </t>
    </r>
    <r>
      <rPr>
        <sz val="10"/>
        <rFont val="Times New Roman"/>
        <family val="1"/>
      </rPr>
      <t>ул. Заводская, д.8</t>
    </r>
  </si>
  <si>
    <r>
      <t xml:space="preserve">р.п. Некрасовский,                  </t>
    </r>
    <r>
      <rPr>
        <sz val="10"/>
        <rFont val="Times New Roman"/>
        <family val="1"/>
      </rPr>
      <t>ул. Заводская, д.10</t>
    </r>
  </si>
  <si>
    <r>
      <t xml:space="preserve">р.п. Некрасовский,                  </t>
    </r>
    <r>
      <rPr>
        <sz val="10"/>
        <rFont val="Times New Roman"/>
        <family val="1"/>
      </rPr>
      <t>ул. Заводская, д.13</t>
    </r>
  </si>
  <si>
    <r>
      <t xml:space="preserve">р.п. Некрасовский,                  </t>
    </r>
    <r>
      <rPr>
        <sz val="10"/>
        <rFont val="Times New Roman"/>
        <family val="1"/>
      </rPr>
      <t>ул. Заводская, д.14</t>
    </r>
  </si>
  <si>
    <r>
      <t xml:space="preserve">р.п. Некрасовский,                  </t>
    </r>
    <r>
      <rPr>
        <sz val="10"/>
        <rFont val="Times New Roman"/>
        <family val="1"/>
      </rPr>
      <t>ул. Заводская, д.16/11</t>
    </r>
  </si>
  <si>
    <t>Муниципальное образование - городское поселение Некрасовский Дмитровского муниципального района</t>
  </si>
  <si>
    <t>Муниципальное образование - городское поселение Богородское Сергиево-Посадского муниципального района</t>
  </si>
  <si>
    <t>Муниципальное образование - городское поселение Сергиев Посад Сергиево-Посадского муниципального района</t>
  </si>
  <si>
    <t>г. Красноармейск,                  ул. Краснофлотская, д.14</t>
  </si>
  <si>
    <t>г. Красноармейск,                  ул. Краснофлотская, д.16</t>
  </si>
  <si>
    <t>г. Красноармейск,                  ул. Краснофлотская, д.21</t>
  </si>
  <si>
    <r>
      <t xml:space="preserve">г. Ступино,                         </t>
    </r>
    <r>
      <rPr>
        <sz val="10"/>
        <rFont val="Times New Roman"/>
        <family val="1"/>
      </rPr>
      <t>ул. Тургенева, д. 17</t>
    </r>
  </si>
  <si>
    <r>
      <t xml:space="preserve">г. Ступино,                       </t>
    </r>
    <r>
      <rPr>
        <sz val="10"/>
        <rFont val="Times New Roman"/>
        <family val="1"/>
      </rPr>
      <t>ул. Горького, д. 15/19</t>
    </r>
  </si>
  <si>
    <r>
      <t xml:space="preserve">г. Ступино,                        </t>
    </r>
    <r>
      <rPr>
        <sz val="10"/>
        <rFont val="Times New Roman"/>
        <family val="1"/>
      </rPr>
      <t>ул. Некрасова, д. 14</t>
    </r>
  </si>
  <si>
    <r>
      <t xml:space="preserve">г. Ступино,                          </t>
    </r>
    <r>
      <rPr>
        <sz val="10"/>
        <rFont val="Times New Roman"/>
        <family val="1"/>
      </rPr>
      <t>ул. Овражный переулок, д. 3</t>
    </r>
  </si>
  <si>
    <r>
      <t xml:space="preserve">г. Ступино,                          </t>
    </r>
    <r>
      <rPr>
        <sz val="10"/>
        <rFont val="Times New Roman"/>
        <family val="1"/>
      </rPr>
      <t xml:space="preserve">ул. 3-й Овражный переулок, д. 7 </t>
    </r>
  </si>
  <si>
    <t>р.п. Правдинский, Заводской пр., д. 16</t>
  </si>
  <si>
    <t>р.п. Правдинский, Заводской пр., д. 17</t>
  </si>
  <si>
    <r>
      <t xml:space="preserve">г. Волоколамск,                </t>
    </r>
    <r>
      <rPr>
        <sz val="10"/>
        <rFont val="Times New Roman"/>
        <family val="1"/>
      </rPr>
      <t>ул. 50 лет Октября, д.41</t>
    </r>
  </si>
  <si>
    <r>
      <t xml:space="preserve">г. Волоколамск,                </t>
    </r>
    <r>
      <rPr>
        <sz val="10"/>
        <rFont val="Times New Roman"/>
        <family val="1"/>
      </rPr>
      <t>ул. 50 лет Октября, д.41а</t>
    </r>
  </si>
  <si>
    <r>
      <t xml:space="preserve">г. Волоколамск,                </t>
    </r>
    <r>
      <rPr>
        <sz val="10"/>
        <rFont val="Times New Roman"/>
        <family val="1"/>
      </rPr>
      <t>ул. 50 лет Октября, д.42</t>
    </r>
  </si>
  <si>
    <r>
      <t xml:space="preserve">г. Волоколамск,                </t>
    </r>
    <r>
      <rPr>
        <sz val="10"/>
        <rFont val="Times New Roman"/>
        <family val="1"/>
      </rPr>
      <t>ул. Ямская, д.8</t>
    </r>
  </si>
  <si>
    <r>
      <t xml:space="preserve">г. Волоколамск,                </t>
    </r>
    <r>
      <rPr>
        <sz val="10"/>
        <rFont val="Times New Roman"/>
        <family val="1"/>
      </rPr>
      <t>ул. Ямская, д.10</t>
    </r>
  </si>
  <si>
    <r>
      <t xml:space="preserve">г. Волоколамск,                </t>
    </r>
    <r>
      <rPr>
        <sz val="10"/>
        <rFont val="Times New Roman"/>
        <family val="1"/>
      </rPr>
      <t>ул. Ямская, д.28</t>
    </r>
  </si>
  <si>
    <r>
      <t xml:space="preserve">г. Волоколамск,                </t>
    </r>
    <r>
      <rPr>
        <sz val="10"/>
        <rFont val="Times New Roman"/>
        <family val="1"/>
      </rPr>
      <t>ул. Ямская, д.29</t>
    </r>
  </si>
  <si>
    <r>
      <t xml:space="preserve">г. Волоколамск,                </t>
    </r>
    <r>
      <rPr>
        <sz val="10"/>
        <rFont val="Times New Roman"/>
        <family val="1"/>
      </rPr>
      <t>ул. Ямская, д.30</t>
    </r>
  </si>
  <si>
    <r>
      <t xml:space="preserve">г. Волоколамск,                </t>
    </r>
    <r>
      <rPr>
        <sz val="10"/>
        <rFont val="Times New Roman"/>
        <family val="1"/>
      </rPr>
      <t>ул. Ямская, д.31</t>
    </r>
  </si>
  <si>
    <r>
      <t xml:space="preserve">г. Волоколамск,                </t>
    </r>
    <r>
      <rPr>
        <sz val="10"/>
        <rFont val="Times New Roman"/>
        <family val="1"/>
      </rPr>
      <t>МПС 124 км №1</t>
    </r>
  </si>
  <si>
    <r>
      <t xml:space="preserve">г. Волоколамск,                </t>
    </r>
    <r>
      <rPr>
        <sz val="10"/>
        <rFont val="Times New Roman"/>
        <family val="1"/>
      </rPr>
      <t>ул. Горького, д.31</t>
    </r>
  </si>
  <si>
    <r>
      <t xml:space="preserve">г. Волоколамск,                </t>
    </r>
    <r>
      <rPr>
        <sz val="10"/>
        <rFont val="Times New Roman"/>
        <family val="1"/>
      </rPr>
      <t>ул. Ямская, д.6</t>
    </r>
  </si>
  <si>
    <t>г. Зарайск                        ул. Дзержинского,       д. 46</t>
  </si>
  <si>
    <t>Итого по городскому поселению Клин Клинского муниципального района</t>
  </si>
  <si>
    <t>Итого по сельскому поселению Петровское Клинского муниципального района</t>
  </si>
  <si>
    <t>Итого по городскому поселению Решетниково Клинского муниципального района</t>
  </si>
  <si>
    <t>Итого по сельскому поселению Нудоль Клинского муниципального района</t>
  </si>
  <si>
    <t>Итого по сельскому поселению Зубовское Клинского муниципального района</t>
  </si>
  <si>
    <t>Итого по городскому поселению Шатура Шатурского муниципального района</t>
  </si>
  <si>
    <t>Итого по городскому поселению Волоколамск Волоколамского муниципального района</t>
  </si>
  <si>
    <t>р.п. Тучково,                ул. Силикатная, д.8</t>
  </si>
  <si>
    <t>р.п. Тучково,                ул. Силикатная, д.10</t>
  </si>
  <si>
    <t>р.п. Тучково,                ул. Советская, д.7</t>
  </si>
  <si>
    <t>р.п. Тучково,                ул. Студенческая, д.13</t>
  </si>
  <si>
    <t>р.п. Тучково,                ул. Партизан, д.10</t>
  </si>
  <si>
    <t>р.п. Тучково,                ул. Восточная, д.1</t>
  </si>
  <si>
    <t>р.п. Тучково,                ул. Восточная, д.2</t>
  </si>
  <si>
    <t>р.п. Тучково,                ул. Восточная, д.3</t>
  </si>
  <si>
    <t>р.п. Тучково,                ул. Дачная, д.5а</t>
  </si>
  <si>
    <t>Итого по городскому поселению Тучково Рузского муниципального района</t>
  </si>
  <si>
    <t>г. Коломна,                    ул. Сапожковых, д.14</t>
  </si>
  <si>
    <t>г. Коломна,                    ул. Сапожковых, д.18</t>
  </si>
  <si>
    <t>г. Коломна,                    ул. Сапожковых, д.20</t>
  </si>
  <si>
    <t>г. Коломна,                    ул. Сапожковых, д.22</t>
  </si>
  <si>
    <t>г. Коломна,                    ул. Партизан, д.59</t>
  </si>
  <si>
    <t>г. Коломна,                    ул. Октябрьской Революции, д.290</t>
  </si>
  <si>
    <t>г. Коломна,                    ул. Октябрьской Революции, д.300</t>
  </si>
  <si>
    <t>г. Коломна,                    ул. Октябрьской Революции, д.302</t>
  </si>
  <si>
    <r>
      <t xml:space="preserve">г. Орехово-Зуево,                  </t>
    </r>
    <r>
      <rPr>
        <sz val="10"/>
        <rFont val="Times New Roman"/>
        <family val="1"/>
      </rPr>
      <t>ул. Бугрова, д.18</t>
    </r>
  </si>
  <si>
    <r>
      <t xml:space="preserve">г. Орехово-Зуево,                  </t>
    </r>
    <r>
      <rPr>
        <sz val="10"/>
        <rFont val="Times New Roman"/>
        <family val="1"/>
      </rPr>
      <t>ул. Красина, д.3</t>
    </r>
  </si>
  <si>
    <r>
      <t xml:space="preserve">г. Орехово-Зуево,                  </t>
    </r>
    <r>
      <rPr>
        <sz val="10"/>
        <rFont val="Times New Roman"/>
        <family val="1"/>
      </rPr>
      <t>ул. Кирова, д.42</t>
    </r>
  </si>
  <si>
    <r>
      <t xml:space="preserve">г. Орехово-Зуево,                  </t>
    </r>
    <r>
      <rPr>
        <sz val="10"/>
        <rFont val="Times New Roman"/>
        <family val="1"/>
      </rPr>
      <t>ул. Красина, д.22</t>
    </r>
  </si>
  <si>
    <r>
      <t xml:space="preserve">г. Орехово-Зуево,                  </t>
    </r>
    <r>
      <rPr>
        <sz val="10"/>
        <rFont val="Times New Roman"/>
        <family val="1"/>
      </rPr>
      <t>ул. Красина, д.24</t>
    </r>
  </si>
  <si>
    <r>
      <t xml:space="preserve">г. Орехово-Зуево,                  </t>
    </r>
    <r>
      <rPr>
        <sz val="10"/>
        <rFont val="Times New Roman"/>
        <family val="1"/>
      </rPr>
      <t>пр. Барышникова, д.11</t>
    </r>
  </si>
  <si>
    <r>
      <t xml:space="preserve">г. Орехово-Зуево,                  </t>
    </r>
    <r>
      <rPr>
        <sz val="10"/>
        <rFont val="Times New Roman"/>
        <family val="1"/>
      </rPr>
      <t>ул. Горького, д.50</t>
    </r>
  </si>
  <si>
    <r>
      <t xml:space="preserve">г. Орехово-Зуево,                  </t>
    </r>
    <r>
      <rPr>
        <sz val="10"/>
        <rFont val="Times New Roman"/>
        <family val="1"/>
      </rPr>
      <t>ул. Горького, д.57а</t>
    </r>
  </si>
  <si>
    <r>
      <t xml:space="preserve">г. Орехово-Зуево,                  </t>
    </r>
    <r>
      <rPr>
        <sz val="10"/>
        <rFont val="Times New Roman"/>
        <family val="1"/>
      </rPr>
      <t>ул. Горького, д.59</t>
    </r>
  </si>
  <si>
    <r>
      <t xml:space="preserve">г. Орехово-Зуево,                  </t>
    </r>
    <r>
      <rPr>
        <sz val="10"/>
        <rFont val="Times New Roman"/>
        <family val="1"/>
      </rPr>
      <t>ул. Горького, д.56</t>
    </r>
  </si>
  <si>
    <r>
      <t xml:space="preserve">г. Орехово-Зуево,                  </t>
    </r>
    <r>
      <rPr>
        <sz val="10"/>
        <rFont val="Times New Roman"/>
        <family val="1"/>
      </rPr>
      <t>ул. Горького, д.61</t>
    </r>
  </si>
  <si>
    <r>
      <t xml:space="preserve">г. Орехово-Зуево,                  </t>
    </r>
    <r>
      <rPr>
        <sz val="10"/>
        <rFont val="Times New Roman"/>
        <family val="1"/>
      </rPr>
      <t>ул. Лапина, д.48</t>
    </r>
  </si>
  <si>
    <r>
      <t xml:space="preserve">г. Орехово-Зуево,                  </t>
    </r>
    <r>
      <rPr>
        <sz val="10"/>
        <rFont val="Times New Roman"/>
        <family val="1"/>
      </rPr>
      <t>ул. Лапина, д.48а</t>
    </r>
  </si>
  <si>
    <r>
      <t xml:space="preserve">г. Орехово-Зуево,                  </t>
    </r>
    <r>
      <rPr>
        <sz val="10"/>
        <rFont val="Times New Roman"/>
        <family val="1"/>
      </rPr>
      <t>пр. Барышникова, д.7</t>
    </r>
  </si>
  <si>
    <r>
      <t xml:space="preserve">г. Орехово-Зуево,                  </t>
    </r>
    <r>
      <rPr>
        <sz val="10"/>
        <rFont val="Times New Roman"/>
        <family val="1"/>
      </rPr>
      <t>ул. Текстильная, д.15</t>
    </r>
  </si>
  <si>
    <r>
      <t xml:space="preserve">г. Орехово-Зуево,                  </t>
    </r>
    <r>
      <rPr>
        <sz val="10"/>
        <rFont val="Times New Roman"/>
        <family val="1"/>
      </rPr>
      <t>ул. Кооперативная, д.5</t>
    </r>
  </si>
  <si>
    <r>
      <t xml:space="preserve">г. Орехово-Зуево,                  </t>
    </r>
    <r>
      <rPr>
        <sz val="10"/>
        <rFont val="Times New Roman"/>
        <family val="1"/>
      </rPr>
      <t>ул. Московская, д.11</t>
    </r>
  </si>
  <si>
    <r>
      <t xml:space="preserve">г. Орехово-Зуево,                  </t>
    </r>
    <r>
      <rPr>
        <sz val="10"/>
        <rFont val="Times New Roman"/>
        <family val="1"/>
      </rPr>
      <t>ул. Московская, д.13</t>
    </r>
  </si>
  <si>
    <r>
      <t xml:space="preserve">г. Орехово-Зуево,                  </t>
    </r>
    <r>
      <rPr>
        <sz val="10"/>
        <rFont val="Times New Roman"/>
        <family val="1"/>
      </rPr>
      <t>ул. Московская, д.23</t>
    </r>
  </si>
  <si>
    <r>
      <t xml:space="preserve">г. Орехово-Зуево,                  </t>
    </r>
    <r>
      <rPr>
        <sz val="10"/>
        <rFont val="Times New Roman"/>
        <family val="1"/>
      </rPr>
      <t>ул. Московская, д.25</t>
    </r>
  </si>
  <si>
    <r>
      <t xml:space="preserve">г. Орехово-Зуево,                  </t>
    </r>
    <r>
      <rPr>
        <sz val="10"/>
        <rFont val="Times New Roman"/>
        <family val="1"/>
      </rPr>
      <t>ул. Московская, д.27</t>
    </r>
  </si>
  <si>
    <r>
      <t xml:space="preserve">г. Орехово-Зуево,                  </t>
    </r>
    <r>
      <rPr>
        <sz val="10"/>
        <rFont val="Times New Roman"/>
        <family val="1"/>
      </rPr>
      <t>ул. Московская, д.29</t>
    </r>
  </si>
  <si>
    <r>
      <t xml:space="preserve">г. Орехово-Зуево,                  </t>
    </r>
    <r>
      <rPr>
        <sz val="10"/>
        <rFont val="Times New Roman"/>
        <family val="1"/>
      </rPr>
      <t>пр. Барышникова, д.3</t>
    </r>
  </si>
  <si>
    <r>
      <t xml:space="preserve">г. Орехово-Зуево,                  </t>
    </r>
    <r>
      <rPr>
        <sz val="10"/>
        <rFont val="Times New Roman"/>
        <family val="1"/>
      </rPr>
      <t>пр. Барышникова, д.9</t>
    </r>
  </si>
  <si>
    <r>
      <t xml:space="preserve">г. Орехово-Зуево,                  </t>
    </r>
    <r>
      <rPr>
        <sz val="10"/>
        <rFont val="Times New Roman"/>
        <family val="1"/>
      </rPr>
      <t>ул. Кирова, д.24</t>
    </r>
  </si>
  <si>
    <r>
      <t xml:space="preserve">г. Орехово-Зуево,                  </t>
    </r>
    <r>
      <rPr>
        <sz val="10"/>
        <rFont val="Times New Roman"/>
        <family val="1"/>
      </rPr>
      <t>ул. Кирова, д.30</t>
    </r>
  </si>
  <si>
    <r>
      <t xml:space="preserve">г. Орехово-Зуево,                  </t>
    </r>
    <r>
      <rPr>
        <sz val="10"/>
        <rFont val="Times New Roman"/>
        <family val="1"/>
      </rPr>
      <t>ул. Кирова, д.32</t>
    </r>
  </si>
  <si>
    <r>
      <t xml:space="preserve">г. Орехово-Зуево,                  </t>
    </r>
    <r>
      <rPr>
        <sz val="10"/>
        <rFont val="Times New Roman"/>
        <family val="1"/>
      </rPr>
      <t>ул. Кирова, д.34</t>
    </r>
  </si>
  <si>
    <r>
      <t xml:space="preserve">г. Орехово-Зуево,                  </t>
    </r>
    <r>
      <rPr>
        <sz val="10"/>
        <rFont val="Times New Roman"/>
        <family val="1"/>
      </rPr>
      <t>ул. Луговая, д.1</t>
    </r>
  </si>
  <si>
    <r>
      <t xml:space="preserve">г. Орехово-Зуево,                  </t>
    </r>
    <r>
      <rPr>
        <sz val="10"/>
        <rFont val="Times New Roman"/>
        <family val="1"/>
      </rPr>
      <t>ул. Луговая, д.17</t>
    </r>
  </si>
  <si>
    <r>
      <t xml:space="preserve">г. Сергиев Посад,                  </t>
    </r>
    <r>
      <rPr>
        <sz val="10"/>
        <rFont val="Times New Roman"/>
        <family val="1"/>
      </rPr>
      <t>ул. Бероунская, д.14</t>
    </r>
  </si>
  <si>
    <r>
      <t xml:space="preserve">г. Сергиев Посад,                  </t>
    </r>
    <r>
      <rPr>
        <sz val="10"/>
        <rFont val="Times New Roman"/>
        <family val="1"/>
      </rPr>
      <t>ул. Вифанская, д.3</t>
    </r>
  </si>
  <si>
    <r>
      <t xml:space="preserve">г. Сергиев Посад,                  </t>
    </r>
    <r>
      <rPr>
        <sz val="10"/>
        <rFont val="Times New Roman"/>
        <family val="1"/>
      </rPr>
      <t>ул. Валовая, д.7</t>
    </r>
  </si>
  <si>
    <r>
      <t xml:space="preserve">г. Сергиев Посад,                  </t>
    </r>
    <r>
      <rPr>
        <sz val="10"/>
        <rFont val="Times New Roman"/>
        <family val="1"/>
      </rPr>
      <t>ул. Пионерская, д.1/12</t>
    </r>
  </si>
  <si>
    <r>
      <t xml:space="preserve">г. Сергиев Посад,                  </t>
    </r>
    <r>
      <rPr>
        <sz val="10"/>
        <rFont val="Times New Roman"/>
        <family val="1"/>
      </rPr>
      <t>ул. Фабричная, д.4</t>
    </r>
  </si>
  <si>
    <r>
      <t xml:space="preserve">г. Сергиев Посад,                  </t>
    </r>
    <r>
      <rPr>
        <sz val="10"/>
        <rFont val="Times New Roman"/>
        <family val="1"/>
      </rPr>
      <t>ул. Фаворского, д.25/18</t>
    </r>
  </si>
  <si>
    <r>
      <t xml:space="preserve">г. Сергиев Посад,                  </t>
    </r>
    <r>
      <rPr>
        <sz val="10"/>
        <rFont val="Times New Roman"/>
        <family val="1"/>
      </rPr>
      <t>ул. Фаворского, д.23/17</t>
    </r>
  </si>
  <si>
    <r>
      <t xml:space="preserve">г. Сергиев Посад,                  </t>
    </r>
    <r>
      <rPr>
        <sz val="10"/>
        <rFont val="Times New Roman"/>
        <family val="1"/>
      </rPr>
      <t>ул. Вифанская, д.26а</t>
    </r>
  </si>
  <si>
    <r>
      <t xml:space="preserve">г. Сергиев Посад,                  </t>
    </r>
    <r>
      <rPr>
        <sz val="10"/>
        <rFont val="Times New Roman"/>
        <family val="1"/>
      </rPr>
      <t>ул. Шлякова, д.7</t>
    </r>
  </si>
  <si>
    <r>
      <t xml:space="preserve">г. Сергиев Посад,                  </t>
    </r>
    <r>
      <rPr>
        <sz val="10"/>
        <rFont val="Times New Roman"/>
        <family val="1"/>
      </rPr>
      <t>ул. Карла Либнехта, д.10</t>
    </r>
  </si>
  <si>
    <r>
      <t xml:space="preserve">г. Сергиев Посад,                  </t>
    </r>
    <r>
      <rPr>
        <sz val="10"/>
        <rFont val="Times New Roman"/>
        <family val="1"/>
      </rPr>
      <t>ул. Карла Либнехта, д.12/11</t>
    </r>
  </si>
  <si>
    <r>
      <t xml:space="preserve">г. Сергиев Посад,                  </t>
    </r>
    <r>
      <rPr>
        <sz val="10"/>
        <rFont val="Times New Roman"/>
        <family val="1"/>
      </rPr>
      <t>ул. Карла Либнехта, д.5</t>
    </r>
  </si>
  <si>
    <r>
      <t xml:space="preserve">г. Сергиев Посад,                  </t>
    </r>
    <r>
      <rPr>
        <sz val="10"/>
        <rFont val="Times New Roman"/>
        <family val="1"/>
      </rPr>
      <t>ул. Карла Либнехта, д.3</t>
    </r>
  </si>
  <si>
    <r>
      <t xml:space="preserve">г. Сергиев Посад,                  </t>
    </r>
    <r>
      <rPr>
        <sz val="10"/>
        <rFont val="Times New Roman"/>
        <family val="1"/>
      </rPr>
      <t>ул. Карла Либнехта, д.1</t>
    </r>
  </si>
  <si>
    <r>
      <t xml:space="preserve">г. Сергиев Посад,                  </t>
    </r>
    <r>
      <rPr>
        <sz val="10"/>
        <rFont val="Times New Roman"/>
        <family val="1"/>
      </rPr>
      <t>ул. Карла Либнехта, д.8/34</t>
    </r>
  </si>
  <si>
    <r>
      <t xml:space="preserve">г. Сергиев Посад,                  </t>
    </r>
    <r>
      <rPr>
        <sz val="10"/>
        <rFont val="Times New Roman"/>
        <family val="1"/>
      </rPr>
      <t>ул. Леонида Булавина, д.12</t>
    </r>
  </si>
  <si>
    <r>
      <t xml:space="preserve">г. Сергиев Посад,                  </t>
    </r>
    <r>
      <rPr>
        <sz val="10"/>
        <rFont val="Times New Roman"/>
        <family val="1"/>
      </rPr>
      <t>ул. Леонида Булавина, д.11/7</t>
    </r>
  </si>
  <si>
    <r>
      <t xml:space="preserve">г. Сергиев Посад,                  </t>
    </r>
    <r>
      <rPr>
        <sz val="10"/>
        <rFont val="Times New Roman"/>
        <family val="1"/>
      </rPr>
      <t>ул. Леонида Булавина, д.9</t>
    </r>
  </si>
  <si>
    <r>
      <t xml:space="preserve">г. Сергиев Посад,                  </t>
    </r>
    <r>
      <rPr>
        <sz val="10"/>
        <rFont val="Times New Roman"/>
        <family val="1"/>
      </rPr>
      <t>ул. Леонида Булавина, д.14/5</t>
    </r>
  </si>
  <si>
    <r>
      <t xml:space="preserve">г. Сергиев Посад,                  </t>
    </r>
    <r>
      <rPr>
        <sz val="10"/>
        <rFont val="Times New Roman"/>
        <family val="1"/>
      </rPr>
      <t>ул. Леонида Булавина, д.7/30</t>
    </r>
  </si>
  <si>
    <r>
      <t xml:space="preserve">г. Сергиев Посад,                  </t>
    </r>
    <r>
      <rPr>
        <sz val="10"/>
        <rFont val="Times New Roman"/>
        <family val="1"/>
      </rPr>
      <t>ул. Краснофлотская, д.3</t>
    </r>
  </si>
  <si>
    <r>
      <t xml:space="preserve">г. Сергиев Посад,                  </t>
    </r>
    <r>
      <rPr>
        <sz val="10"/>
        <rFont val="Times New Roman"/>
        <family val="1"/>
      </rPr>
      <t>ул. Краснофлотская, д.9</t>
    </r>
  </si>
  <si>
    <r>
      <t xml:space="preserve">г. Сергиев Посад,                  </t>
    </r>
    <r>
      <rPr>
        <sz val="10"/>
        <rFont val="Times New Roman"/>
        <family val="1"/>
      </rPr>
      <t>ул. Стахановская, д.1</t>
    </r>
  </si>
  <si>
    <r>
      <t xml:space="preserve">г. Сергиев Посад,                  </t>
    </r>
    <r>
      <rPr>
        <sz val="10"/>
        <rFont val="Times New Roman"/>
        <family val="1"/>
      </rPr>
      <t>ул. Стахановская, д.4</t>
    </r>
  </si>
  <si>
    <r>
      <t xml:space="preserve">г. Сергиев Посад,                  </t>
    </r>
    <r>
      <rPr>
        <sz val="10"/>
        <rFont val="Times New Roman"/>
        <family val="1"/>
      </rPr>
      <t>ул. Стахановская, д.3</t>
    </r>
  </si>
  <si>
    <r>
      <t xml:space="preserve">г. Сергиев Посад,                  </t>
    </r>
    <r>
      <rPr>
        <sz val="10"/>
        <rFont val="Times New Roman"/>
        <family val="1"/>
      </rPr>
      <t>пр. Новозагорского, д.5</t>
    </r>
  </si>
  <si>
    <r>
      <t xml:space="preserve">г. Сергиев Посад,                  </t>
    </r>
    <r>
      <rPr>
        <sz val="10"/>
        <rFont val="Times New Roman"/>
        <family val="1"/>
      </rPr>
      <t>ул. Школьная, д.1</t>
    </r>
  </si>
  <si>
    <r>
      <t xml:space="preserve">г. Сергиев Посад,                  </t>
    </r>
    <r>
      <rPr>
        <sz val="10"/>
        <rFont val="Times New Roman"/>
        <family val="1"/>
      </rPr>
      <t>ул. Школьная, д.3</t>
    </r>
  </si>
  <si>
    <r>
      <t xml:space="preserve">г. Сергиев Посад,                  </t>
    </r>
    <r>
      <rPr>
        <sz val="10"/>
        <rFont val="Times New Roman"/>
        <family val="1"/>
      </rPr>
      <t>ул. Школьная, д.5</t>
    </r>
  </si>
  <si>
    <r>
      <t xml:space="preserve">г. Сергиев Посад,                  </t>
    </r>
    <r>
      <rPr>
        <sz val="10"/>
        <rFont val="Times New Roman"/>
        <family val="1"/>
      </rPr>
      <t>ул. Школьная, д.7</t>
    </r>
  </si>
  <si>
    <r>
      <t xml:space="preserve">г. Сергиев Посад,                  </t>
    </r>
    <r>
      <rPr>
        <sz val="10"/>
        <rFont val="Times New Roman"/>
        <family val="1"/>
      </rPr>
      <t>ул. Школьная, д.9</t>
    </r>
  </si>
  <si>
    <r>
      <t xml:space="preserve">г. Сергиев Посад,                  </t>
    </r>
    <r>
      <rPr>
        <sz val="10"/>
        <rFont val="Times New Roman"/>
        <family val="1"/>
      </rPr>
      <t>ул. Школьная, д.15</t>
    </r>
  </si>
  <si>
    <r>
      <t xml:space="preserve">г. Сергиев Посад,                  </t>
    </r>
    <r>
      <rPr>
        <sz val="10"/>
        <rFont val="Times New Roman"/>
        <family val="1"/>
      </rPr>
      <t>ул. Школьная, д.17</t>
    </r>
  </si>
  <si>
    <r>
      <t xml:space="preserve">г. Сергиев Посад,                  </t>
    </r>
    <r>
      <rPr>
        <sz val="10"/>
        <rFont val="Times New Roman"/>
        <family val="1"/>
      </rPr>
      <t>ул. Школьная, д.19</t>
    </r>
  </si>
  <si>
    <r>
      <t xml:space="preserve">г. Сергиев Посад,                  </t>
    </r>
    <r>
      <rPr>
        <sz val="10"/>
        <rFont val="Times New Roman"/>
        <family val="1"/>
      </rPr>
      <t>пр. Хотьковский, д.17</t>
    </r>
  </si>
  <si>
    <t>Итого по городскому поселению Сергиев-Посад Сергиево-Посадского муниципального района</t>
  </si>
  <si>
    <t>р.п. Запрудня, Пролетарский пер.,       д. 23</t>
  </si>
  <si>
    <t>с. Тарасовка,                 ул. Б. Тарасовская,        д. 29</t>
  </si>
  <si>
    <t>г. Истра, ул. Восточная, д.20</t>
  </si>
  <si>
    <r>
      <t xml:space="preserve">р.п. Некрасовский,                  </t>
    </r>
    <r>
      <rPr>
        <sz val="10"/>
        <rFont val="Times New Roman"/>
        <family val="1"/>
      </rPr>
      <t>ул. Некрасова, д.16</t>
    </r>
  </si>
  <si>
    <r>
      <t xml:space="preserve">р.п. Некрасовский,                  </t>
    </r>
    <r>
      <rPr>
        <sz val="10"/>
        <rFont val="Times New Roman"/>
        <family val="1"/>
      </rPr>
      <t>ул. Некрасова, д.18</t>
    </r>
  </si>
  <si>
    <r>
      <t xml:space="preserve">р.п. Некрасовский,                  </t>
    </r>
    <r>
      <rPr>
        <sz val="10"/>
        <rFont val="Times New Roman"/>
        <family val="1"/>
      </rPr>
      <t>ул. Заводская, д.22/15</t>
    </r>
  </si>
  <si>
    <t>Итого по городскому поселению Некрасовский Дмитровского муниципального района</t>
  </si>
  <si>
    <t>с. Муханово,                  ул. Ленинская, д.11</t>
  </si>
  <si>
    <t>с. Муханово,                  ул. Советская, д.3</t>
  </si>
  <si>
    <t>с. Муханово,                  ул. Советская, д.7</t>
  </si>
  <si>
    <t>с. Муханово,                  ул. Центральная, д.15</t>
  </si>
  <si>
    <t>с. Муханово,                  ул. Первомайская, д.7</t>
  </si>
  <si>
    <t>с. Муханово,                  ул. Ленинская, д.18</t>
  </si>
  <si>
    <t>с. Муханово,                  ул. Советская, д.1</t>
  </si>
  <si>
    <t>с. Муханово,                  ул. Советская, д.10</t>
  </si>
  <si>
    <t>с. Муханово,                  ул. Центральная, д.12</t>
  </si>
  <si>
    <t>с. Муханово,                  ул. Центральная, д.19</t>
  </si>
  <si>
    <t>с. Муханово,                  ул. Николаева, д.30</t>
  </si>
  <si>
    <t>с. Муханово,                  ул. Ленинская, д.9</t>
  </si>
  <si>
    <t>с. Муханово,                  ул. Советская, д.4</t>
  </si>
  <si>
    <t>с. Муханово,                  ул. Советская, д.8</t>
  </si>
  <si>
    <t>с. Муханово,                  ул. Первомайская, д.1</t>
  </si>
  <si>
    <t>с. Муханово,                  ул. Ленинская, д.3</t>
  </si>
  <si>
    <t>с. Муханово,                  ул. Ленинская, д.7</t>
  </si>
  <si>
    <t>с. Муханово,                  ул. Ленинская, д.12</t>
  </si>
  <si>
    <t>с. Муханово,                  ул. Ленинская, д.13</t>
  </si>
  <si>
    <t>с. Муханово,                  ул. Ленинская, д.22</t>
  </si>
  <si>
    <t>с. Муханово,                  ул. Советская, д.9</t>
  </si>
  <si>
    <t>с. Муханово,                  ул. Центральная, д.3</t>
  </si>
  <si>
    <t>с. Муханово,                  ул. Центральная, д.10</t>
  </si>
  <si>
    <t>с. Муханово,                  ул. Первомайская, д.6</t>
  </si>
  <si>
    <t>с. Муханово,                  ул. Центральная, д.21</t>
  </si>
  <si>
    <t>с. Муханово,                  ул. Первомайская, д.9</t>
  </si>
  <si>
    <t>с. Муханово,                  ул. Первомайская, д.11</t>
  </si>
  <si>
    <t>с. Муханово,                  ул. Николаева, д.23</t>
  </si>
  <si>
    <t>Итого по городскому поселению Богородское Сергиево-Посадского муниципального района</t>
  </si>
  <si>
    <t>г. Рошаль,                        ул. Октябрьской Революции, д.62</t>
  </si>
  <si>
    <t>г. Рошаль,                        ул. III Интернационала, д.19/14</t>
  </si>
  <si>
    <t>р.п. Лесной,                   ул. Ульянова, д. 6</t>
  </si>
  <si>
    <t>р.п. Лесной,                   ул. Лесная, д. 15</t>
  </si>
  <si>
    <t>р.п. Лесной,                   ул. Лесная, д. 17</t>
  </si>
  <si>
    <t>р.п. Лесной,                   ул. Мичурина, д. 10</t>
  </si>
  <si>
    <t>Итого по городскому поселению Лесной Пушкинского муниципального района</t>
  </si>
  <si>
    <r>
      <t xml:space="preserve">г. Ступино,                         </t>
    </r>
    <r>
      <rPr>
        <sz val="10"/>
        <rFont val="Times New Roman"/>
        <family val="1"/>
      </rPr>
      <t>ул. Горького, д. 10</t>
    </r>
  </si>
  <si>
    <r>
      <t xml:space="preserve">г. Ступино,                           </t>
    </r>
    <r>
      <rPr>
        <sz val="10"/>
        <rFont val="Times New Roman"/>
        <family val="1"/>
      </rPr>
      <t>ул. Горького, д. 12</t>
    </r>
  </si>
  <si>
    <r>
      <t xml:space="preserve">г. Ступино,                           </t>
    </r>
    <r>
      <rPr>
        <sz val="10"/>
        <rFont val="Times New Roman"/>
        <family val="1"/>
      </rPr>
      <t>ул. Больничный городок, д. 2</t>
    </r>
  </si>
  <si>
    <r>
      <t xml:space="preserve">г. Ступино,                         </t>
    </r>
    <r>
      <rPr>
        <sz val="10"/>
        <rFont val="Times New Roman"/>
        <family val="1"/>
      </rPr>
      <t>ул. Больничный городок, д. 3</t>
    </r>
  </si>
  <si>
    <r>
      <t xml:space="preserve">г. Ступино,                          </t>
    </r>
    <r>
      <rPr>
        <sz val="10"/>
        <rFont val="Times New Roman"/>
        <family val="1"/>
      </rPr>
      <t>ул. Больничный городок, д. 5</t>
    </r>
  </si>
  <si>
    <r>
      <t xml:space="preserve">г. Ступино,                          </t>
    </r>
    <r>
      <rPr>
        <sz val="10"/>
        <rFont val="Times New Roman"/>
        <family val="1"/>
      </rPr>
      <t>ул. Садовая, д. 41</t>
    </r>
  </si>
  <si>
    <r>
      <t xml:space="preserve">г. Ступино,                          </t>
    </r>
    <r>
      <rPr>
        <sz val="10"/>
        <rFont val="Times New Roman"/>
        <family val="1"/>
      </rPr>
      <t>ул. Горького, д. 14</t>
    </r>
  </si>
  <si>
    <r>
      <t xml:space="preserve">г. Ступино,                           </t>
    </r>
    <r>
      <rPr>
        <sz val="10"/>
        <rFont val="Times New Roman"/>
        <family val="1"/>
      </rPr>
      <t>ул. Акри, д. 20</t>
    </r>
  </si>
  <si>
    <r>
      <t xml:space="preserve">г. Ступино,                           </t>
    </r>
    <r>
      <rPr>
        <sz val="10"/>
        <rFont val="Times New Roman"/>
        <family val="1"/>
      </rPr>
      <t>ул. Акри, д. 26</t>
    </r>
  </si>
  <si>
    <r>
      <t xml:space="preserve">г. Ступино,                         </t>
    </r>
    <r>
      <rPr>
        <sz val="10"/>
        <rFont val="Times New Roman"/>
        <family val="1"/>
      </rPr>
      <t>ул. Акри, д. 30</t>
    </r>
  </si>
  <si>
    <r>
      <t xml:space="preserve">г. Ступино,                            </t>
    </r>
    <r>
      <rPr>
        <sz val="10"/>
        <rFont val="Times New Roman"/>
        <family val="1"/>
      </rPr>
      <t>ул. Акри, д. 42</t>
    </r>
  </si>
  <si>
    <r>
      <t xml:space="preserve">г. Ступино,                        </t>
    </r>
    <r>
      <rPr>
        <sz val="10"/>
        <rFont val="Times New Roman"/>
        <family val="1"/>
      </rPr>
      <t>ул. Пристанционная,     д. 3</t>
    </r>
  </si>
  <si>
    <r>
      <t xml:space="preserve">г. Ступино,                          </t>
    </r>
    <r>
      <rPr>
        <sz val="10"/>
        <rFont val="Times New Roman"/>
        <family val="1"/>
      </rPr>
      <t>казарма 100 км, д. 2</t>
    </r>
  </si>
  <si>
    <r>
      <t>ст. Ситенка,                         к</t>
    </r>
    <r>
      <rPr>
        <sz val="10"/>
        <rFont val="Times New Roman"/>
        <family val="1"/>
      </rPr>
      <t>азарма 93 км, д. 1</t>
    </r>
  </si>
  <si>
    <t>Итого по городскому поселению Ступино Ступинского муниципального района</t>
  </si>
  <si>
    <t>Муниципальное образование - Городской округ Электросталь</t>
  </si>
  <si>
    <t>г. Электросталь,          ул. Пушкина, д. 31а</t>
  </si>
  <si>
    <t>г. Электросталь,          ул. Трудовая, д.6</t>
  </si>
  <si>
    <t>г. Электросталь,          ул. Рабочая, д.5</t>
  </si>
  <si>
    <t>г. Электросталь,          ул. Рабочая, д.7</t>
  </si>
  <si>
    <t>г. Электросталь,          ул. Рабочая, д.9</t>
  </si>
  <si>
    <t>г. Электросталь,          ул. Трудовая, д.1</t>
  </si>
  <si>
    <t>г. Электросталь,          ул. Трудовая, д.4</t>
  </si>
  <si>
    <t>г. Электросталь,          ул. Жулябина, д.13</t>
  </si>
  <si>
    <t>г. Электросталь,          ул. Лермонтова, д.2</t>
  </si>
  <si>
    <t xml:space="preserve">                                                                                                                            Муниципальное образование - городское поселение Ликино-Дулево Орехово-Зуевского муниципального района</t>
  </si>
  <si>
    <t>г.Ликино-Дулево,        ул. 30лет ВЛКСМ, д.3</t>
  </si>
  <si>
    <t>г.Ликино-Дулево,        ул. 30лет ВЛКСМ, д.4</t>
  </si>
  <si>
    <t>г.Ликино-Дулево,        ул. 30лет ВЛКСМ, д.9</t>
  </si>
  <si>
    <t>Итого по городскому поселению Ликино-Дулево Орехово-Зуевского муниципального района</t>
  </si>
  <si>
    <t>д.Губино, ул. Пролетарская, д.16</t>
  </si>
  <si>
    <t>д.Губино,        ул.Ленина, д.5а</t>
  </si>
  <si>
    <t>д.Губино,      ул.Ленина, д.9</t>
  </si>
  <si>
    <t>д.Губино,                      ул. Карла-Маркса, д.17</t>
  </si>
  <si>
    <t>д.Губино,                      ул. Карла-Маркса, д.7</t>
  </si>
  <si>
    <t>д.Губино,                      ул. Карла-Маркса, д.9</t>
  </si>
  <si>
    <t>Итого по сельскому поселению Белавинское Орехово-Зуевского муниципального района</t>
  </si>
  <si>
    <t>г. Подольск,                   ул. Геопарка, д 9</t>
  </si>
  <si>
    <t>г. Подольск,                   ул. Циолковского, д.24</t>
  </si>
  <si>
    <t>г. Подольск,                   ул. Космоновтов, д. 16</t>
  </si>
  <si>
    <t>г. Подольск,                   ул. Почтовая, д. 18</t>
  </si>
  <si>
    <t>г. Подольск,                   ул. Циолковского, д.26</t>
  </si>
  <si>
    <t>г. Подольск,                   ул. Клубный проезд, д.5</t>
  </si>
  <si>
    <t>г. Подольск,                   ул. Космоновтов,          д. 14/1</t>
  </si>
  <si>
    <t>г. Подольск,                   ул. М.Зеленовская,       д. 7а</t>
  </si>
  <si>
    <t>г.Руза, ул.Гладышева, д.3</t>
  </si>
  <si>
    <t>г.Руза, ул.Гладышева, д.5</t>
  </si>
  <si>
    <t>г.Руза, ул.Гладышева, д.7</t>
  </si>
  <si>
    <t>г.Руза, ул.Гладышева, д.9</t>
  </si>
  <si>
    <t>г.Руза, ул.Гладышева, д.11</t>
  </si>
  <si>
    <t>г.Руза, ул.Урицкого, д.24</t>
  </si>
  <si>
    <t>г.Руза, ул.Почтовая, д.5</t>
  </si>
  <si>
    <t>г.Руза, ул.Почтовая, д.12</t>
  </si>
  <si>
    <t>Итого по городскому поселению Руза Рузского муниципального района</t>
  </si>
  <si>
    <t>Итого по сельскому поселению Радовицкое Шатурского муниципального района</t>
  </si>
  <si>
    <t>Итого по сельскому поселению Кривандинское Шатурского муниципального района</t>
  </si>
  <si>
    <t>Итого по сельскому поселению Дмитровское Шатурского муниципального района</t>
  </si>
  <si>
    <t>Итого по городскому поселению Черусти Шатурского муниципального района</t>
  </si>
  <si>
    <t>р.п. Мишеронский,         ул. Октябрьская, д.1</t>
  </si>
  <si>
    <t>р.п. Мишеронский,          ул. Майская, д.23</t>
  </si>
  <si>
    <t>Итого по городскому поселению Мишеронский Шатурского муниципального района</t>
  </si>
  <si>
    <t>г. Пушкино,               мкр. Серебрянка, д.22</t>
  </si>
  <si>
    <t>г. Пушкино, мкр. Серебрянка, д.21</t>
  </si>
  <si>
    <t>Итого по городскому поселению Пушкино Пушкинского муниципального района</t>
  </si>
  <si>
    <t>Итого по сельскому поселению Топкановское Каширского муниципального района</t>
  </si>
  <si>
    <t>Итого по сельскому поселению Биорковское Коломенского муниципального района</t>
  </si>
  <si>
    <t>Итого по сельскому поселению Верейское Орехово-Зуевского муниципального района</t>
  </si>
  <si>
    <t>Итого по городскому поселению Куровское Орехово-Зуевского муниципального района</t>
  </si>
  <si>
    <t>Итого по сельскому поселению Проводниковское Коломенского муниципального района</t>
  </si>
  <si>
    <t>Итого по сельскому поселению Любучанское Чеховского муниципального района</t>
  </si>
  <si>
    <t>р.п. Правдинский,         ул. Пролетарская, д. 1</t>
  </si>
  <si>
    <t>р.п. Правдинский,         ул. 2-я Новопролетарская, д. 1</t>
  </si>
  <si>
    <t>Итого по городскому поселению Правдинский Пушкинского муниципального района</t>
  </si>
  <si>
    <t>Итого по городскому поселению Ельдигинское Пушкинского муниципального района</t>
  </si>
  <si>
    <t>г. Зарайск                         ул. Первомайская,                 д. 20</t>
  </si>
  <si>
    <t>г. Зарайск                         ул. Первомайская,                 д. 51</t>
  </si>
  <si>
    <t>г. Куровское,                 ул. 40 лет Октября,             д. 68</t>
  </si>
  <si>
    <t>д.Губино, ул.Ленина, д.11</t>
  </si>
  <si>
    <t>р.п. Правдинский,           ул. 2-я Новопролетарская, д. 3</t>
  </si>
  <si>
    <t>г. Клин, ул. Радищева, д. 68</t>
  </si>
  <si>
    <t>Муниципальное образование - сельское поселение Воздвиженское Клинского муниципального района</t>
  </si>
  <si>
    <t>д. Степанцево, д. 7</t>
  </si>
  <si>
    <t>д. Гологузово, д. 124</t>
  </si>
  <si>
    <t>г. Луховицы,                       ул. Комсомольская, д. 4</t>
  </si>
  <si>
    <t>г. Луховицы,                       ул. 40 лет Октября, д.31</t>
  </si>
  <si>
    <t>г. Луховицы, пер. Школьный, д.8</t>
  </si>
  <si>
    <t>Муниципальное образование - сельское поселение Костинское Дмитровского муниципального района</t>
  </si>
  <si>
    <t>п. Новое Гришино, д. 12</t>
  </si>
  <si>
    <t>Приложение № 5 
к Программе</t>
  </si>
  <si>
    <t>Итого по сельскому поселению Воздвиженское Клинского муниципального района</t>
  </si>
  <si>
    <t>Муниципальное образование - городское поселение поселение Луховицы Луховицкого муниципального района</t>
  </si>
  <si>
    <t>Итого по городскому поселению Луховицы Луховицкого муниципального района</t>
  </si>
  <si>
    <t>Итого по сельскому поселению Костинское Дмитровского муниципального района</t>
  </si>
  <si>
    <t>строительство малоэтажных МКД</t>
  </si>
  <si>
    <t>р.п. Шаховская, ул. Новая, д. 26</t>
  </si>
  <si>
    <t>р.п. Шаховская, ул. Привокзальная, д. 12</t>
  </si>
  <si>
    <t>р.п. Шаховская, ул. Партизанская, д. 51</t>
  </si>
  <si>
    <t>р.п. Шаховская, ул. Привокзальная, д. 9</t>
  </si>
  <si>
    <t>р.п. Шаховская, ул. Новый тупик, д. 3</t>
  </si>
  <si>
    <t>р.п. Шаховская, ул. Новый тупик, д. 1</t>
  </si>
  <si>
    <t>р.п. Шаховская, пер. 2-й Серединский, д. 1</t>
  </si>
  <si>
    <t>г. Талдом, мкр. ПМК-21, д. 5</t>
  </si>
  <si>
    <t>Муниципальное образование - городское поселение Талдом Талдомского муниципального района</t>
  </si>
  <si>
    <t>Муниципальное образование - городское поселение Краснозаводск Сергиево-Посадского муниципального района</t>
  </si>
  <si>
    <t>Муниципальное образование - сельское поселение Бояркинское Озёрского муниципального района</t>
  </si>
  <si>
    <t>Муниципальное образование - сельское поселение Клементьевское Можайского муниципального района</t>
  </si>
  <si>
    <t>д. Клементьево, ул. Центральная, д. 1</t>
  </si>
  <si>
    <t>Итого по городскому поселению Талдом Талдомского муниципального района</t>
  </si>
  <si>
    <t>г. Краснозаводск, ул. Строителей, д.4</t>
  </si>
  <si>
    <t>г. Краснозаводск, ул. Строителей, д.5</t>
  </si>
  <si>
    <t>Итого по сельскому поселению Клементьевское Можайского муниципального района</t>
  </si>
  <si>
    <t>р.п. Шаховская, ул. 1-я Советская, д. 66</t>
  </si>
  <si>
    <t>г. Звенигород, Нахабинское шоссе, д. 7</t>
  </si>
  <si>
    <t>г. Звенигород, ул. Суворова, д. 5</t>
  </si>
  <si>
    <t>г. Звенигород, ул. Суворова, д. 7</t>
  </si>
  <si>
    <t>г. Звенигород, ул. Суворова, д. 9</t>
  </si>
  <si>
    <t>г. Звенигород, ул. Ленина, д. 34</t>
  </si>
  <si>
    <t>г. Звенигород, ул. Ленина, д. 36</t>
  </si>
  <si>
    <t>г. Звенигород, пос. п/х Поречье, д. 3</t>
  </si>
  <si>
    <t>г.Звенигород, ул. Украинская, д. 10</t>
  </si>
  <si>
    <t>г. Звенигород, ул. Фрунзе, д. 15</t>
  </si>
  <si>
    <t>г. Звенигород, ул. Чайковского,            д. 48/34</t>
  </si>
  <si>
    <t>г. Звенигород, ул. Чайковского,          д. 46</t>
  </si>
  <si>
    <t>г. Звенигород, ул. Пролетарская,        д. 5</t>
  </si>
  <si>
    <t>г. Звенигород, ул. Лермонтова, д. 20</t>
  </si>
  <si>
    <t>г. Звенигород, ул. Московская, д. 4</t>
  </si>
  <si>
    <t>г. Звенигород, ул. Соловьевская,           д. 25/44</t>
  </si>
  <si>
    <t>г. Звенигород, ул. Ивана Шнырева,    д. 6</t>
  </si>
  <si>
    <t>г. Звенигород, ул. Мичурина,          д. 2/48</t>
  </si>
  <si>
    <t>г. Кашира, ул. Сиреневая, д. 1</t>
  </si>
  <si>
    <t xml:space="preserve"> г. Кашира, ул. Рабочий городок, д.12</t>
  </si>
  <si>
    <t xml:space="preserve"> с. Темпы, ул. Московская, д.6</t>
  </si>
  <si>
    <t xml:space="preserve"> с. Темпы, ул. Московская, д.13</t>
  </si>
  <si>
    <t>с. Темпы, ул. Московская, д.15</t>
  </si>
  <si>
    <t>г. Электрогорск, ул. Калинина, д.11</t>
  </si>
  <si>
    <t>г. Электрогорск, ул. Ленина, д.26</t>
  </si>
  <si>
    <t>г. Электрогорск, ул. Ленина, д.28</t>
  </si>
  <si>
    <t>г. Электрогорск, ул. Ленина, д.43</t>
  </si>
  <si>
    <t>г. Электрогорск, ул. Ленина, д.50</t>
  </si>
  <si>
    <t>г. Электрогорск, ул. Ленина, д.62</t>
  </si>
  <si>
    <r>
      <t>г. Электрогорск, ул. Пионерская, д.6</t>
    </r>
  </si>
  <si>
    <t>г. Дмитров, мкр. ДЗФС, д.11</t>
  </si>
  <si>
    <t>г. Дмитров, мкр. ДЗФС, д.12</t>
  </si>
  <si>
    <t>г. Дмитров, ул. Внуковская, д.26</t>
  </si>
  <si>
    <t>г. Дмитров, ул. Комсомольская, д.16</t>
  </si>
  <si>
    <t>г. Дмитров, ул. Комсомольская, д.18</t>
  </si>
  <si>
    <t>г. Дмитров, ул. Комсомольская, д.20</t>
  </si>
  <si>
    <t>г. Дмитров, ул. Чекистская, д.9</t>
  </si>
  <si>
    <t>г. Дмитров, ул. Чекистская, д.11</t>
  </si>
  <si>
    <t>г. Дмитров, 2-й Ревякинский пер., д.7а</t>
  </si>
  <si>
    <t>г. Дмитров, Внуковский пр-д., д.7</t>
  </si>
  <si>
    <t>г. Дмитров, ул. 1-я Заречная, д.19</t>
  </si>
  <si>
    <t>г. Дмитров, ул. 1-я Заречная, д.27</t>
  </si>
  <si>
    <t>г. Дмитров, ул. 1-я Заречная, д.18</t>
  </si>
  <si>
    <t>г. Дмитров, ул. 1-я Заречная, д.20</t>
  </si>
  <si>
    <t>г. Дмитров, ул. 1-я Заречная, д.21</t>
  </si>
  <si>
    <t>г. Дмитров, ул. 2-я Заречная, д.5</t>
  </si>
  <si>
    <t>г. Дмитров, ул. 2-я Заречная, д.14</t>
  </si>
  <si>
    <t>г. Дмитров, ул. 2-я Заречная, д.16</t>
  </si>
  <si>
    <t>г. Дмитров, ул. Кольцевая, д.31</t>
  </si>
  <si>
    <t>г. Дмитров, ул. Кольцевая, д.33</t>
  </si>
  <si>
    <t>г. Дмитров, мкр. ДЗФС, д.30</t>
  </si>
  <si>
    <t>г. Дмитров, мкр. ДЗФС, д.31</t>
  </si>
  <si>
    <t>г. Дмитров, мкр. ДЗФС, д.32</t>
  </si>
  <si>
    <t>г. Дмитров, мкр. ДЗФС, д.33</t>
  </si>
  <si>
    <t>г. Дмитров, ул. Московская, д.45а</t>
  </si>
  <si>
    <t>г. Дмитров, ул. Московская, д.45б</t>
  </si>
  <si>
    <t>р.п. Икша, ул. Шлюзовая, д. 1</t>
  </si>
  <si>
    <t>р.п. Икша, ул. Шлюзовая, д. 2</t>
  </si>
  <si>
    <t>р.п. Икша, ул. Вокзальная, д. 4</t>
  </si>
  <si>
    <t>р.п. Икша, ул. Советская, д. 23</t>
  </si>
  <si>
    <t>р.п. Икша, ул.Шлюзовая, д. 3</t>
  </si>
  <si>
    <t>р.п. Шаховская, ул. Первомайская, д. 9</t>
  </si>
  <si>
    <t>р.п. Шаховская, ул. Новый тупик,         д. 2</t>
  </si>
  <si>
    <t>р.п. Шаховская, ул. Новая, д. 24</t>
  </si>
  <si>
    <t>р.п. Шаховская, ул. Первомайская,                д. 19</t>
  </si>
  <si>
    <t>д. Солопово, ул. Лесная, д. 9</t>
  </si>
  <si>
    <t>д. Большие Белыничи,                               ул. Центральная, д. 10</t>
  </si>
  <si>
    <t>г. Зарайск, ул. Дзержинского, д. 51</t>
  </si>
  <si>
    <t>г. Зарайск, ул. Красноармейская,   д. 37А</t>
  </si>
  <si>
    <t>г. Зарайск, ул. Карла Маркса,           д. 34/12</t>
  </si>
  <si>
    <t>г. Клин, ул. Мечникова, д. 2</t>
  </si>
  <si>
    <t>г. Клин, ул. Мечникова, д. 4</t>
  </si>
  <si>
    <t>г. Клин, ул. Танеева, д. 8/6</t>
  </si>
  <si>
    <t>г. Клин, ул. Танеева, д. 10/1</t>
  </si>
  <si>
    <t>г. Клин, усадьба Демьяново, д. 12</t>
  </si>
  <si>
    <t>г. Клин, ул. Чайковского, д. 23</t>
  </si>
  <si>
    <t>г. Клин, ул. Чайковского, д. 30</t>
  </si>
  <si>
    <t>г. Клин, ул. Чайковского, д. 40</t>
  </si>
  <si>
    <t>г. Клин, пр. Талицкий, д. 2</t>
  </si>
  <si>
    <t>г. Клин, пр. Талицкий, д. 8а</t>
  </si>
  <si>
    <t>г. Клин, ул. Дурыманова, д. 1а</t>
  </si>
  <si>
    <t>г. Клин, ул. Дурыманова, д. 5</t>
  </si>
  <si>
    <t>г. Клин, ул. Дурыманова, д. 24, стр/влад. 10</t>
  </si>
  <si>
    <t>г. Клин, ул. Право-Набережная,       д. 20/1</t>
  </si>
  <si>
    <t>г. Клин, ул. Левонабережная, д. 11</t>
  </si>
  <si>
    <t>г. Клин, ул. Сестрорецкая, д. 24</t>
  </si>
  <si>
    <t>г. Клин, ул. Сестрорецкая, д. 43в</t>
  </si>
  <si>
    <t>г. Клин, ул. Сестрорецкая, д. 43д</t>
  </si>
  <si>
    <t>г. Клин, ул. Сестрорецкая, д. 47</t>
  </si>
  <si>
    <t>г. Клин, Волоколамское шоссе,       д. 13</t>
  </si>
  <si>
    <t>г. Клин, ул. Карла Маркса, д. 65</t>
  </si>
  <si>
    <t>г. Клин, ул. Литейная, д. 52</t>
  </si>
  <si>
    <t>г. Клин, ул. Литейная, д. 63</t>
  </si>
  <si>
    <r>
      <t xml:space="preserve">г. Клин, </t>
    </r>
    <r>
      <rPr>
        <sz val="10"/>
        <rFont val="Times New Roman"/>
        <family val="1"/>
      </rPr>
      <t>д. Нагорное,</t>
    </r>
    <r>
      <rPr>
        <sz val="10"/>
        <rFont val="Times New Roman"/>
        <family val="1"/>
      </rPr>
      <t xml:space="preserve"> д. 4</t>
    </r>
  </si>
  <si>
    <r>
      <t xml:space="preserve">г. Клин, </t>
    </r>
    <r>
      <rPr>
        <sz val="10"/>
        <rFont val="Times New Roman"/>
        <family val="1"/>
      </rPr>
      <t>д. Жуково</t>
    </r>
    <r>
      <rPr>
        <sz val="10"/>
        <rFont val="Times New Roman"/>
        <family val="1"/>
      </rPr>
      <t>, д. 3а</t>
    </r>
  </si>
  <si>
    <r>
      <t>г. Клин, мкр</t>
    </r>
    <r>
      <rPr>
        <sz val="10"/>
        <rFont val="Times New Roman"/>
        <family val="1"/>
      </rPr>
      <t>. Майданово</t>
    </r>
    <r>
      <rPr>
        <sz val="10"/>
        <rFont val="Times New Roman"/>
        <family val="1"/>
      </rPr>
      <t>, д. 13</t>
    </r>
  </si>
  <si>
    <r>
      <t xml:space="preserve">г. Клин, </t>
    </r>
    <r>
      <rPr>
        <sz val="10"/>
        <rFont val="Times New Roman"/>
        <family val="1"/>
      </rPr>
      <t>ул. Молодежная</t>
    </r>
    <r>
      <rPr>
        <sz val="10"/>
        <rFont val="Times New Roman"/>
        <family val="1"/>
      </rPr>
      <t>, д. 2</t>
    </r>
  </si>
  <si>
    <r>
      <t xml:space="preserve">г. Клин, </t>
    </r>
    <r>
      <rPr>
        <sz val="10"/>
        <rFont val="Times New Roman"/>
        <family val="1"/>
      </rPr>
      <t>ул. Молодежная</t>
    </r>
    <r>
      <rPr>
        <sz val="10"/>
        <rFont val="Times New Roman"/>
        <family val="1"/>
      </rPr>
      <t>, д. 4/6</t>
    </r>
  </si>
  <si>
    <r>
      <t xml:space="preserve">г. Клин, </t>
    </r>
    <r>
      <rPr>
        <sz val="10"/>
        <rFont val="Times New Roman"/>
        <family val="1"/>
      </rPr>
      <t>ул. Коллективная</t>
    </r>
    <r>
      <rPr>
        <sz val="10"/>
        <rFont val="Times New Roman"/>
        <family val="1"/>
      </rPr>
      <t>, д. 47</t>
    </r>
  </si>
  <si>
    <r>
      <t xml:space="preserve">г. Клин, </t>
    </r>
    <r>
      <rPr>
        <sz val="10"/>
        <rFont val="Times New Roman"/>
        <family val="1"/>
      </rPr>
      <t>Ленинградское шоссе</t>
    </r>
    <r>
      <rPr>
        <sz val="10"/>
        <rFont val="Times New Roman"/>
        <family val="1"/>
      </rPr>
      <t>,        д. 21/1</t>
    </r>
  </si>
  <si>
    <r>
      <t xml:space="preserve">г. Клин, </t>
    </r>
    <r>
      <rPr>
        <sz val="10"/>
        <rFont val="Times New Roman"/>
        <family val="1"/>
      </rPr>
      <t>Ленинградское шоссе</t>
    </r>
    <r>
      <rPr>
        <sz val="10"/>
        <rFont val="Times New Roman"/>
        <family val="1"/>
      </rPr>
      <t>,         д. 23/2</t>
    </r>
  </si>
  <si>
    <r>
      <t xml:space="preserve">г. Клин, </t>
    </r>
    <r>
      <rPr>
        <sz val="10"/>
        <rFont val="Times New Roman"/>
        <family val="1"/>
      </rPr>
      <t>Ленинградское шоссе</t>
    </r>
    <r>
      <rPr>
        <sz val="10"/>
        <rFont val="Times New Roman"/>
        <family val="1"/>
      </rPr>
      <t>, д. 46</t>
    </r>
  </si>
  <si>
    <r>
      <t xml:space="preserve">г. Клин, </t>
    </r>
    <r>
      <rPr>
        <sz val="10"/>
        <rFont val="Times New Roman"/>
        <family val="1"/>
      </rPr>
      <t>Ленинградское шоссе</t>
    </r>
    <r>
      <rPr>
        <sz val="10"/>
        <rFont val="Times New Roman"/>
        <family val="1"/>
      </rPr>
      <t>, д. 48</t>
    </r>
  </si>
  <si>
    <r>
      <t xml:space="preserve">г. Клин, </t>
    </r>
    <r>
      <rPr>
        <sz val="10"/>
        <rFont val="Times New Roman"/>
        <family val="1"/>
      </rPr>
      <t>Ленинградское шоссе</t>
    </r>
    <r>
      <rPr>
        <sz val="10"/>
        <rFont val="Times New Roman"/>
        <family val="1"/>
      </rPr>
      <t>, д. 50</t>
    </r>
  </si>
  <si>
    <r>
      <t xml:space="preserve">г. Клин, </t>
    </r>
    <r>
      <rPr>
        <sz val="10"/>
        <rFont val="Times New Roman"/>
        <family val="1"/>
      </rPr>
      <t>ул. Набережная Бычкова</t>
    </r>
    <r>
      <rPr>
        <sz val="10"/>
        <rFont val="Times New Roman"/>
        <family val="1"/>
      </rPr>
      <t>,    д. 12</t>
    </r>
  </si>
  <si>
    <r>
      <t xml:space="preserve">г. Клин, </t>
    </r>
    <r>
      <rPr>
        <sz val="10"/>
        <rFont val="Times New Roman"/>
        <family val="1"/>
      </rPr>
      <t>ул. Терешковой</t>
    </r>
    <r>
      <rPr>
        <sz val="10"/>
        <rFont val="Times New Roman"/>
        <family val="1"/>
      </rPr>
      <t>, д. 56</t>
    </r>
  </si>
  <si>
    <r>
      <t>г. Клин, у</t>
    </r>
    <r>
      <rPr>
        <sz val="10"/>
        <rFont val="Times New Roman"/>
        <family val="1"/>
      </rPr>
      <t>л. Центральная</t>
    </r>
    <r>
      <rPr>
        <sz val="10"/>
        <rFont val="Times New Roman"/>
        <family val="1"/>
      </rPr>
      <t>, д. 103</t>
    </r>
  </si>
  <si>
    <r>
      <t xml:space="preserve">г. Клин, </t>
    </r>
    <r>
      <rPr>
        <sz val="10"/>
        <rFont val="Times New Roman"/>
        <family val="1"/>
      </rPr>
      <t>п. Марков Лес</t>
    </r>
    <r>
      <rPr>
        <sz val="10"/>
        <rFont val="Times New Roman"/>
        <family val="1"/>
      </rPr>
      <t>, д. 7</t>
    </r>
  </si>
  <si>
    <r>
      <t xml:space="preserve">г. Клин, </t>
    </r>
    <r>
      <rPr>
        <sz val="10"/>
        <rFont val="Times New Roman"/>
        <family val="1"/>
      </rPr>
      <t>п. Марков Лес</t>
    </r>
    <r>
      <rPr>
        <sz val="10"/>
        <rFont val="Times New Roman"/>
        <family val="1"/>
      </rPr>
      <t>, д. 8</t>
    </r>
  </si>
  <si>
    <r>
      <t xml:space="preserve">г. Клин, </t>
    </r>
    <r>
      <rPr>
        <sz val="10"/>
        <rFont val="Times New Roman"/>
        <family val="1"/>
      </rPr>
      <t>п. Марков Лес</t>
    </r>
    <r>
      <rPr>
        <sz val="10"/>
        <rFont val="Times New Roman"/>
        <family val="1"/>
      </rPr>
      <t>, д. 9</t>
    </r>
  </si>
  <si>
    <r>
      <t xml:space="preserve">г. Клин, </t>
    </r>
    <r>
      <rPr>
        <sz val="10"/>
        <rFont val="Times New Roman"/>
        <family val="1"/>
      </rPr>
      <t>д. Вельмогово</t>
    </r>
    <r>
      <rPr>
        <sz val="10"/>
        <rFont val="Times New Roman"/>
        <family val="1"/>
      </rPr>
      <t>, д. 1а</t>
    </r>
  </si>
  <si>
    <t>г. Клин, ул. Правонабережная,         д. 24/2</t>
  </si>
  <si>
    <t>г. Клин, пр. Ломоносовский,    д. 4</t>
  </si>
  <si>
    <t>д. Спасская, ул. Поселковая, д.10</t>
  </si>
  <si>
    <t>д. Спасская, ул. Поселковая, д.11</t>
  </si>
  <si>
    <r>
      <t xml:space="preserve">р.п. Решетниково, </t>
    </r>
    <r>
      <rPr>
        <sz val="10"/>
        <rFont val="Times New Roman"/>
        <family val="1"/>
      </rPr>
      <t>ул. Центральная, д.24</t>
    </r>
  </si>
  <si>
    <r>
      <t xml:space="preserve">р.п. Решетниково, </t>
    </r>
    <r>
      <rPr>
        <sz val="10"/>
        <rFont val="Times New Roman"/>
        <family val="1"/>
      </rPr>
      <t>ул. Центральная, д.26</t>
    </r>
  </si>
  <si>
    <r>
      <t xml:space="preserve">р.п. Решетниково, </t>
    </r>
    <r>
      <rPr>
        <sz val="10"/>
        <rFont val="Times New Roman"/>
        <family val="1"/>
      </rPr>
      <t>ул. Центральная, д.34</t>
    </r>
  </si>
  <si>
    <r>
      <t xml:space="preserve">р.п. Решетниково, </t>
    </r>
    <r>
      <rPr>
        <sz val="10"/>
        <rFont val="Times New Roman"/>
        <family val="1"/>
      </rPr>
      <t>ул. Центральная, д.36</t>
    </r>
  </si>
  <si>
    <r>
      <t xml:space="preserve">р.п. Решетниково, </t>
    </r>
    <r>
      <rPr>
        <sz val="10"/>
        <rFont val="Times New Roman"/>
        <family val="1"/>
      </rPr>
      <t>ул. Парковая, д.6</t>
    </r>
  </si>
  <si>
    <r>
      <t xml:space="preserve">р.п. Решетниково, </t>
    </r>
    <r>
      <rPr>
        <sz val="10"/>
        <rFont val="Times New Roman"/>
        <family val="1"/>
      </rPr>
      <t>ул. Фабричная, д.4</t>
    </r>
  </si>
  <si>
    <r>
      <t xml:space="preserve">р.п. Решетниково,                              </t>
    </r>
    <r>
      <rPr>
        <sz val="10"/>
        <rFont val="Times New Roman"/>
        <family val="1"/>
      </rPr>
      <t>ул. Привокзальная, д.3</t>
    </r>
  </si>
  <si>
    <t>р.п. Решетниково,                              ул. Привокзальная, д.3а</t>
  </si>
  <si>
    <t>п. Туркмен, ул. Центральная, д.10</t>
  </si>
  <si>
    <t>п. Туркмен, ул. Южная, д.2</t>
  </si>
  <si>
    <t>р.п. Решетниково, ул. Лесная, д.10</t>
  </si>
  <si>
    <t>п. Нудоль, ул. Советская, д.18</t>
  </si>
  <si>
    <t>п. Нудоль, ул. Советская, д.10</t>
  </si>
  <si>
    <t>п. Нудоль, ул. Рабочая, д.21</t>
  </si>
  <si>
    <t>п. Нудоль, ул. Рабочая, д.22</t>
  </si>
  <si>
    <t>п. Зубово, ул. Школьная, д.9</t>
  </si>
  <si>
    <t>п. Зубово, ул. Первомайская, д.18</t>
  </si>
  <si>
    <t>п. Зубово, ул. Первомайская, д.20а</t>
  </si>
  <si>
    <t>п. Шатурторф, ул. Школьная, д.4</t>
  </si>
  <si>
    <t>п. Шатурторф, 17-й поселок, д.27</t>
  </si>
  <si>
    <t>п. Шатурторф, ул.Интернациональная, д.5/1</t>
  </si>
  <si>
    <t>г. Шатура, ул. 1 мая, д.4</t>
  </si>
  <si>
    <t>г. Шатура, мкр. Керва,                     ул. Школьная, д.6</t>
  </si>
  <si>
    <r>
      <t xml:space="preserve">г. Волоколамск, </t>
    </r>
    <r>
      <rPr>
        <sz val="10"/>
        <rFont val="Times New Roman"/>
        <family val="1"/>
      </rPr>
      <t>ул. Горвал, д.3</t>
    </r>
  </si>
  <si>
    <r>
      <t xml:space="preserve">г. Волоколамск, </t>
    </r>
    <r>
      <rPr>
        <sz val="10"/>
        <rFont val="Times New Roman"/>
        <family val="1"/>
      </rPr>
      <t>ул. Сергачева, д.1/13</t>
    </r>
  </si>
  <si>
    <r>
      <t xml:space="preserve">г. Волоколамск, </t>
    </r>
    <r>
      <rPr>
        <sz val="10"/>
        <rFont val="Times New Roman"/>
        <family val="1"/>
      </rPr>
      <t>ул. 50 лет Октября, д.37</t>
    </r>
  </si>
  <si>
    <t>р.п. Тучково, ул. Студенческая, д.5</t>
  </si>
  <si>
    <t>р.п. Тучково, ул. Студенческая, д.7</t>
  </si>
  <si>
    <t>р.п. Тучково, ул. Студенческая, д.8</t>
  </si>
  <si>
    <t>р.п. Тучково, ул. Студенческая, д.9</t>
  </si>
  <si>
    <t>р.п. Тучково, ул. Нагорная, д.6</t>
  </si>
  <si>
    <t>р.п. Тучково, ул. Силикатная, д.6</t>
  </si>
  <si>
    <t>р.п. Тучково, ул. Спортивная, д.8а</t>
  </si>
  <si>
    <t>р.п. Тучково, ул. Советская, д.9</t>
  </si>
  <si>
    <t>р.п. Тучково, ул. Советская, д.11</t>
  </si>
  <si>
    <t>р.п. Тучково, ул. Советская, д.13</t>
  </si>
  <si>
    <t>дополнительные средства финансирования и средства из внебюджетных источников</t>
  </si>
  <si>
    <t>Инвестиционные контракты</t>
  </si>
  <si>
    <t>Примечание</t>
  </si>
  <si>
    <t>Договоры РЗТ</t>
  </si>
  <si>
    <t>Иные соглашения</t>
  </si>
  <si>
    <t>наименование юридического лица</t>
  </si>
  <si>
    <t xml:space="preserve">Перечень ветхих многоквартирных домов </t>
  </si>
  <si>
    <t xml:space="preserve"> </t>
  </si>
  <si>
    <t>Номер  (тип соглашения)</t>
  </si>
  <si>
    <t>Документ, подтверждающий высокую степень износа МКД</t>
  </si>
  <si>
    <t>Запланированные способы расселения*</t>
  </si>
  <si>
    <t>* - в случае, если способ расселения не определён, графа не заполняется</t>
  </si>
  <si>
    <t>Итого МКД по городскому поселению Хотьково Сергиево-Посадского муниципального района :</t>
  </si>
  <si>
    <t>ул. Горбуновская ф-ка д.3</t>
  </si>
  <si>
    <t>Акт МВК №5</t>
  </si>
  <si>
    <t>ул. Жуковского, д.10</t>
  </si>
  <si>
    <t>Акт МВК №16</t>
  </si>
  <si>
    <t>ул. Лихачева, д.13</t>
  </si>
  <si>
    <t>Акт МВК №7</t>
  </si>
  <si>
    <t>ул. Лихачева, д.14</t>
  </si>
  <si>
    <t>Акт МВК №8</t>
  </si>
  <si>
    <t>ул. Ломоносова, д.12</t>
  </si>
  <si>
    <t>Акт МВК №13</t>
  </si>
  <si>
    <t>ул. Ломоносова, д.12А</t>
  </si>
  <si>
    <t>Акт МВК №14</t>
  </si>
  <si>
    <t>ул. Ломоносова, д.14А</t>
  </si>
  <si>
    <t>Акт МВК №15</t>
  </si>
  <si>
    <t>ул. Октябрьская, д.3</t>
  </si>
  <si>
    <t>Акт МВК №19</t>
  </si>
  <si>
    <t>ул. Октябрьская, д. 5</t>
  </si>
  <si>
    <t>Акт МВК №20</t>
  </si>
  <si>
    <t>ул. Кооперативная, д.15а</t>
  </si>
  <si>
    <t>Акт МВК №21</t>
  </si>
  <si>
    <t>ул. 2-ая Станционная, д.13а</t>
  </si>
  <si>
    <t>Акт МВК №22</t>
  </si>
  <si>
    <t>ул. 2-ая Станционная, д.14а</t>
  </si>
  <si>
    <t>Акт МВК №23</t>
  </si>
  <si>
    <t>ул. 2-ая Станционная, д.15</t>
  </si>
  <si>
    <t>Акт МВК №24</t>
  </si>
  <si>
    <t>ул. 2-ая Станционная, д.17</t>
  </si>
  <si>
    <t>Акт МВК №27</t>
  </si>
  <si>
    <t>пос. Репихово, д.8</t>
  </si>
  <si>
    <t>Акт МВК №9</t>
  </si>
  <si>
    <t>пос. Репихово, д.26</t>
  </si>
  <si>
    <t>Акт МВК №38</t>
  </si>
  <si>
    <t>дер.Жучки, д.5</t>
  </si>
  <si>
    <t>Акт МВК №40</t>
  </si>
  <si>
    <t>пос. Репихово, д.11</t>
  </si>
  <si>
    <t>Акт МВК №42</t>
  </si>
  <si>
    <t>пос. Репихово, д.12</t>
  </si>
  <si>
    <t>Акт МВК №43</t>
  </si>
  <si>
    <t>ул. Новая, д.9</t>
  </si>
  <si>
    <t>Акт МВК №41</t>
  </si>
  <si>
    <t>Итого МКД по Сергиево-Посадскому муниципальному району:</t>
  </si>
  <si>
    <t>пос. Лоза, ул. Южная, д 23</t>
  </si>
  <si>
    <t>Постановление № 169 от 02.07.2014</t>
  </si>
  <si>
    <t>Итого МКД по городскому  поселению Краснозаводск Сергиево-Посадского муниципального района :</t>
  </si>
  <si>
    <t>1.</t>
  </si>
  <si>
    <t>ул. 1 Мая, д. 18</t>
  </si>
  <si>
    <t>2.</t>
  </si>
  <si>
    <t>ул. 1 Мая, д. 20</t>
  </si>
  <si>
    <t>3.</t>
  </si>
  <si>
    <t>ул. 1 Мая, д. 27</t>
  </si>
  <si>
    <t>4.</t>
  </si>
  <si>
    <t>Больничный пер., д. 3</t>
  </si>
  <si>
    <t>5.</t>
  </si>
  <si>
    <t>Больничный пер., д. 5</t>
  </si>
  <si>
    <t>6.</t>
  </si>
  <si>
    <t>Больничный пер., д. 13</t>
  </si>
  <si>
    <t>7.</t>
  </si>
  <si>
    <t>Больничный пер., д. 14</t>
  </si>
  <si>
    <t>8.</t>
  </si>
  <si>
    <t>Больничный пер., д. 14 (дача)</t>
  </si>
  <si>
    <t>9.</t>
  </si>
  <si>
    <t>Больничный пер., д. 16 (дача)</t>
  </si>
  <si>
    <t>10.</t>
  </si>
  <si>
    <t>Больничный пер., д. 18 (дача)</t>
  </si>
  <si>
    <t>11.</t>
  </si>
  <si>
    <t>Больничный пер., д. 19 (дача)</t>
  </si>
  <si>
    <t>12.</t>
  </si>
  <si>
    <t>ул. Горького, д. 14</t>
  </si>
  <si>
    <t>13.</t>
  </si>
  <si>
    <t>ул. Горького, д. 20 (дача)</t>
  </si>
  <si>
    <t>14.</t>
  </si>
  <si>
    <t>ул. Горького, д. 25</t>
  </si>
  <si>
    <t>15.</t>
  </si>
  <si>
    <t>ул. Горького, д. 27</t>
  </si>
  <si>
    <t>16.</t>
  </si>
  <si>
    <t>ул. Горького, д. 5а (дача)</t>
  </si>
  <si>
    <t>Итого МКД по сельскому поселению Лозовское Сергиево-Посадского муниципального района</t>
  </si>
  <si>
    <t>Итого МКД по городскому поселению Сергиев Посад Сергиево-Посадского муниципального района</t>
  </si>
  <si>
    <t>Новоугличское ш., 47а</t>
  </si>
  <si>
    <t>Новоугличское ш., 47б</t>
  </si>
  <si>
    <t>Новоугличское ш., 49</t>
  </si>
  <si>
    <t>178-п</t>
  </si>
  <si>
    <t>Новоугличское ш., 49а</t>
  </si>
  <si>
    <t>Новоугличское ш., 49б</t>
  </si>
  <si>
    <t>Новоугличское ш., 51б</t>
  </si>
  <si>
    <t>Новоугличское ш., 51а</t>
  </si>
  <si>
    <t>1-ой Ударной Армии, 6</t>
  </si>
  <si>
    <t>1-ой Ударной Армии, 20</t>
  </si>
  <si>
    <t>Березовый пер., 12/2</t>
  </si>
  <si>
    <t>Березовый пер., 17</t>
  </si>
  <si>
    <t>511-п</t>
  </si>
  <si>
    <t>Вифанская, 52</t>
  </si>
  <si>
    <t>48-п</t>
  </si>
  <si>
    <t>Вифанская, 14</t>
  </si>
  <si>
    <t>Правонадпрудная, 1/1</t>
  </si>
  <si>
    <t>Фаворского, 14/14</t>
  </si>
  <si>
    <t>Крупской, 16/1</t>
  </si>
  <si>
    <t>Красный пер., 1/26</t>
  </si>
  <si>
    <t>Кирова, 13а</t>
  </si>
  <si>
    <t>Кирова, 30</t>
  </si>
  <si>
    <t>Кирова, 34</t>
  </si>
  <si>
    <t>Центральная, 4</t>
  </si>
  <si>
    <t>Маяковского, 3</t>
  </si>
  <si>
    <t>Маяковского, 3а</t>
  </si>
  <si>
    <t>Маяковского, 5</t>
  </si>
  <si>
    <t>Маяковского, 11</t>
  </si>
  <si>
    <t>Маяковского, 12/22</t>
  </si>
  <si>
    <t>Маяковского, 13/8</t>
  </si>
  <si>
    <t>Маяковского, 14</t>
  </si>
  <si>
    <t>Маяковского, 16</t>
  </si>
  <si>
    <t>2ой Кирпичный завод, 3а</t>
  </si>
  <si>
    <t>80-п</t>
  </si>
  <si>
    <t>2ой Кирпичный завод,6а</t>
  </si>
  <si>
    <t>2ой Кирпичный завод, 7</t>
  </si>
  <si>
    <t>2ой Кирпичный завод, 10</t>
  </si>
  <si>
    <t>2ой Кирпичный завод, 11</t>
  </si>
  <si>
    <t>2ой Кирпичный завод, 12</t>
  </si>
  <si>
    <t>2ой Кирпичный завод, 13</t>
  </si>
  <si>
    <t>2ой Кирпичный завод, 14</t>
  </si>
  <si>
    <t>2ой Кирпичный завод, 15</t>
  </si>
  <si>
    <t>2ой Кирпичный завод, 16</t>
  </si>
  <si>
    <t>2ой Кирпичный завод, 17</t>
  </si>
  <si>
    <t>Валовая, 3</t>
  </si>
  <si>
    <t>Садовая, 8</t>
  </si>
  <si>
    <t>Садовая, 10</t>
  </si>
  <si>
    <t>Садовая, 14</t>
  </si>
  <si>
    <t>Садовая, 14а</t>
  </si>
  <si>
    <t>Садовая, 14б</t>
  </si>
  <si>
    <t>Кузьминова, 28/18</t>
  </si>
  <si>
    <t>Ильинская, 11</t>
  </si>
  <si>
    <t>Ильинская, 11а</t>
  </si>
  <si>
    <t>Московская, 1</t>
  </si>
  <si>
    <t>Московская, 2</t>
  </si>
  <si>
    <t>Московская, 3</t>
  </si>
  <si>
    <t>Московская, 4</t>
  </si>
  <si>
    <t>Московская, 5</t>
  </si>
  <si>
    <t>Московская, 6</t>
  </si>
  <si>
    <t>Московская, 7</t>
  </si>
  <si>
    <t>Московская, 8</t>
  </si>
  <si>
    <t>Московская, 10</t>
  </si>
  <si>
    <t>Московская, 11</t>
  </si>
  <si>
    <t>Московская, 12</t>
  </si>
  <si>
    <t>Московская, 13</t>
  </si>
  <si>
    <t>Московская, 14</t>
  </si>
  <si>
    <t>Московская, 15</t>
  </si>
  <si>
    <t>Московская, 19</t>
  </si>
  <si>
    <t>Московская, 22</t>
  </si>
  <si>
    <t>Сергиевская, 13</t>
  </si>
  <si>
    <t>Спортивный пер, 6</t>
  </si>
  <si>
    <t>Краснофлотская, 2</t>
  </si>
  <si>
    <t>Краснофлотская, 4</t>
  </si>
  <si>
    <t>Краснофлотская, 5</t>
  </si>
  <si>
    <t>Краснофлотская, 6</t>
  </si>
  <si>
    <t>Маслиева, 2</t>
  </si>
  <si>
    <t>Маслиева, 3</t>
  </si>
  <si>
    <t>Маслиева, 4</t>
  </si>
  <si>
    <t>Маслиева, 5</t>
  </si>
  <si>
    <t>Маслиева, 11</t>
  </si>
  <si>
    <t>Маслиева, 27</t>
  </si>
  <si>
    <t>Маслиева, 30</t>
  </si>
  <si>
    <t>Маслиева, 32</t>
  </si>
  <si>
    <t>Маслиева, 33</t>
  </si>
  <si>
    <t>Маслиева, 34</t>
  </si>
  <si>
    <t>Маслиева, 35</t>
  </si>
  <si>
    <t>Маслиева, 37</t>
  </si>
  <si>
    <t>Птицеградская, 22</t>
  </si>
  <si>
    <t>Горького, 32/29</t>
  </si>
  <si>
    <t>Горького, 54</t>
  </si>
  <si>
    <t>Горького, 55</t>
  </si>
  <si>
    <t>Горького, 55а</t>
  </si>
  <si>
    <t>Совхозная, 1/1</t>
  </si>
  <si>
    <t>Совхозная, 2</t>
  </si>
  <si>
    <t>Совхозная, 2а</t>
  </si>
  <si>
    <t>Совхозная, 2б</t>
  </si>
  <si>
    <t>Совхозная, 3/15</t>
  </si>
  <si>
    <t>Толстого, 5/7</t>
  </si>
  <si>
    <t>Толстого, 7</t>
  </si>
  <si>
    <t>Толстого, 9</t>
  </si>
  <si>
    <t>Толстого, 10/9</t>
  </si>
  <si>
    <t>Толстого, 11/7</t>
  </si>
  <si>
    <t>Толстого, 16/1</t>
  </si>
  <si>
    <t>Свердлова, 1/2</t>
  </si>
  <si>
    <t>Свердлова, 3</t>
  </si>
  <si>
    <t>Свердлова, 6</t>
  </si>
  <si>
    <t>Свердлова, 9</t>
  </si>
  <si>
    <t>Свердлова, 11а</t>
  </si>
  <si>
    <t>Свердлова, 13</t>
  </si>
  <si>
    <t>Репина, 17</t>
  </si>
  <si>
    <t>Овражный пер., 3</t>
  </si>
  <si>
    <t>п. Кирпичников, 5</t>
  </si>
  <si>
    <t>п. Кирпичников, 6</t>
  </si>
  <si>
    <t>п. Кирпичников, 7</t>
  </si>
  <si>
    <t>п. Кирпичников, 8</t>
  </si>
  <si>
    <t>Базисный пит., 4а</t>
  </si>
  <si>
    <t>д. Тураково, 2</t>
  </si>
  <si>
    <t>д. Тураково, 5</t>
  </si>
  <si>
    <t>д. Тураково, 3</t>
  </si>
  <si>
    <t>д. Тураково, 110</t>
  </si>
  <si>
    <t>Московское ш., 12</t>
  </si>
  <si>
    <t>Московское ш., 3а</t>
  </si>
  <si>
    <t>ООО "Евро</t>
  </si>
  <si>
    <t>Московское ш., 7</t>
  </si>
  <si>
    <t>Инвест",</t>
  </si>
  <si>
    <t>Московское ш., 9</t>
  </si>
  <si>
    <t>ООО "СПКАП</t>
  </si>
  <si>
    <t>Московское ш., 11</t>
  </si>
  <si>
    <t>СТРОЙ",</t>
  </si>
  <si>
    <t>Московское ш., 13</t>
  </si>
  <si>
    <t>ООО "Строй</t>
  </si>
  <si>
    <t>Московское ш., 15</t>
  </si>
  <si>
    <t>Холдинг"</t>
  </si>
  <si>
    <t>Строительная, 4</t>
  </si>
  <si>
    <t>Строительная, 5</t>
  </si>
  <si>
    <t>Строительная, 6</t>
  </si>
  <si>
    <t>Строительная, 7</t>
  </si>
  <si>
    <t>Строительная, 8</t>
  </si>
  <si>
    <t>Строительная, 10</t>
  </si>
  <si>
    <t>Планируется провести капитальный ремонт</t>
  </si>
  <si>
    <t>ДРЗТ</t>
  </si>
  <si>
    <t>Инвест программа</t>
  </si>
  <si>
    <t>Инвест поограмма</t>
  </si>
  <si>
    <t>Инвест соглашение</t>
  </si>
  <si>
    <t>Реконтсрукция за счёт средств собственника</t>
  </si>
  <si>
    <t xml:space="preserve"> Реконтсрукция за счёт средств собственника</t>
  </si>
  <si>
    <t>Планируется провести капитальный ремонт за счёт средст Фонда</t>
  </si>
  <si>
    <t>Планируется провести капитальный ремонт за счёт средств Фонда</t>
  </si>
  <si>
    <t>Реконструкция за счёт средств собственика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</si>
</sst>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0_р_."/>
    <numFmt numFmtId="174" formatCode="#,##0.0000_р_."/>
    <numFmt numFmtId="175" formatCode="_-* #,##0.00_р_._-;\-* #,##0.00_р_._-;_-* &quot;-&quot;_р_._-;_-@_-"/>
    <numFmt numFmtId="176" formatCode="[$-FC19]d\ mmmm\ yyyy\ &quot;г.&quot;"/>
    <numFmt numFmtId="177" formatCode="dd/mm/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#,##0.0"/>
    <numFmt numFmtId="184" formatCode="[$-419]mmmm\ yyyy;@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  <numFmt numFmtId="194" formatCode="#,##0.00000000000"/>
    <numFmt numFmtId="195" formatCode="#,##0.0_р_."/>
    <numFmt numFmtId="196" formatCode="#,##0_р_."/>
    <numFmt numFmtId="197" formatCode="_-* #,##0.0_р_._-;\-* #,##0.0_р_._-;_-* &quot;-&quot;??_р_._-;_-@_-"/>
    <numFmt numFmtId="198" formatCode="_-* #,##0_р_._-;\-* #,##0_р_._-;_-* &quot;-&quot;??_р_._-;_-@_-"/>
    <numFmt numFmtId="199" formatCode="0.000000"/>
    <numFmt numFmtId="200" formatCode="0.00000"/>
    <numFmt numFmtId="201" formatCode="#,##0.000000000000"/>
    <numFmt numFmtId="202" formatCode="#,##0.0000000000000"/>
    <numFmt numFmtId="203" formatCode="#,##0.000_р_."/>
    <numFmt numFmtId="204" formatCode="0.0000"/>
    <numFmt numFmtId="205" formatCode="#,##0.00000_р_."/>
    <numFmt numFmtId="206" formatCode="#,##0.000000_р_."/>
    <numFmt numFmtId="207" formatCode="_-* #,##0.00[$р.-419]_-;\-* #,##0.00[$р.-419]_-;_-* &quot;-&quot;??[$р.-419]_-;_-@_-"/>
    <numFmt numFmtId="208" formatCode="#,##0.00_ ;\-#,##0.00\ 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4" fillId="25" borderId="0" applyNumberFormat="0" applyBorder="0" applyAlignment="0" applyProtection="0"/>
    <xf numFmtId="0" fontId="35" fillId="26" borderId="0" applyNumberFormat="0" applyBorder="0" applyAlignment="0" applyProtection="0"/>
    <xf numFmtId="0" fontId="4" fillId="17" borderId="0" applyNumberFormat="0" applyBorder="0" applyAlignment="0" applyProtection="0"/>
    <xf numFmtId="0" fontId="35" fillId="18" borderId="0" applyNumberFormat="0" applyBorder="0" applyAlignment="0" applyProtection="0"/>
    <xf numFmtId="0" fontId="4" fillId="19" borderId="0" applyNumberFormat="0" applyBorder="0" applyAlignment="0" applyProtection="0"/>
    <xf numFmtId="0" fontId="35" fillId="27" borderId="0" applyNumberFormat="0" applyBorder="0" applyAlignment="0" applyProtection="0"/>
    <xf numFmtId="0" fontId="4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30" borderId="0" applyNumberFormat="0" applyBorder="0" applyAlignment="0" applyProtection="0"/>
    <xf numFmtId="0" fontId="35" fillId="31" borderId="0" applyNumberFormat="0" applyBorder="0" applyAlignment="0" applyProtection="0"/>
    <xf numFmtId="0" fontId="4" fillId="32" borderId="0" applyNumberFormat="0" applyBorder="0" applyAlignment="0" applyProtection="0"/>
    <xf numFmtId="0" fontId="35" fillId="33" borderId="0" applyNumberFormat="0" applyBorder="0" applyAlignment="0" applyProtection="0"/>
    <xf numFmtId="0" fontId="4" fillId="34" borderId="0" applyNumberFormat="0" applyBorder="0" applyAlignment="0" applyProtection="0"/>
    <xf numFmtId="0" fontId="35" fillId="35" borderId="0" applyNumberFormat="0" applyBorder="0" applyAlignment="0" applyProtection="0"/>
    <xf numFmtId="0" fontId="4" fillId="36" borderId="0" applyNumberFormat="0" applyBorder="0" applyAlignment="0" applyProtection="0"/>
    <xf numFmtId="0" fontId="35" fillId="37" borderId="0" applyNumberFormat="0" applyBorder="0" applyAlignment="0" applyProtection="0"/>
    <xf numFmtId="0" fontId="4" fillId="38" borderId="0" applyNumberFormat="0" applyBorder="0" applyAlignment="0" applyProtection="0"/>
    <xf numFmtId="0" fontId="35" fillId="39" borderId="0" applyNumberFormat="0" applyBorder="0" applyAlignment="0" applyProtection="0"/>
    <xf numFmtId="0" fontId="4" fillId="28" borderId="0" applyNumberFormat="0" applyBorder="0" applyAlignment="0" applyProtection="0"/>
    <xf numFmtId="0" fontId="35" fillId="40" borderId="0" applyNumberFormat="0" applyBorder="0" applyAlignment="0" applyProtection="0"/>
    <xf numFmtId="0" fontId="4" fillId="30" borderId="0" applyNumberFormat="0" applyBorder="0" applyAlignment="0" applyProtection="0"/>
    <xf numFmtId="0" fontId="35" fillId="41" borderId="0" applyNumberFormat="0" applyBorder="0" applyAlignment="0" applyProtection="0"/>
    <xf numFmtId="0" fontId="4" fillId="42" borderId="0" applyNumberFormat="0" applyBorder="0" applyAlignment="0" applyProtection="0"/>
    <xf numFmtId="0" fontId="36" fillId="43" borderId="1" applyNumberFormat="0" applyAlignment="0" applyProtection="0"/>
    <xf numFmtId="0" fontId="5" fillId="13" borderId="2" applyNumberFormat="0" applyAlignment="0" applyProtection="0"/>
    <xf numFmtId="0" fontId="37" fillId="44" borderId="3" applyNumberFormat="0" applyAlignment="0" applyProtection="0"/>
    <xf numFmtId="0" fontId="6" fillId="45" borderId="4" applyNumberFormat="0" applyAlignment="0" applyProtection="0"/>
    <xf numFmtId="0" fontId="38" fillId="44" borderId="1" applyNumberFormat="0" applyAlignment="0" applyProtection="0"/>
    <xf numFmtId="0" fontId="7" fillId="45" borderId="2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8" fillId="0" borderId="6" applyNumberFormat="0" applyFill="0" applyAlignment="0" applyProtection="0"/>
    <xf numFmtId="0" fontId="40" fillId="0" borderId="7" applyNumberFormat="0" applyFill="0" applyAlignment="0" applyProtection="0"/>
    <xf numFmtId="0" fontId="9" fillId="0" borderId="8" applyNumberFormat="0" applyFill="0" applyAlignment="0" applyProtection="0"/>
    <xf numFmtId="0" fontId="41" fillId="0" borderId="9" applyNumberFormat="0" applyFill="0" applyAlignment="0" applyProtection="0"/>
    <xf numFmtId="0" fontId="1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1" fillId="0" borderId="12" applyNumberFormat="0" applyFill="0" applyAlignment="0" applyProtection="0"/>
    <xf numFmtId="0" fontId="43" fillId="46" borderId="13" applyNumberFormat="0" applyAlignment="0" applyProtection="0"/>
    <xf numFmtId="0" fontId="12" fillId="47" borderId="14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14" fillId="49" borderId="0" applyNumberFormat="0" applyBorder="0" applyAlignment="0" applyProtection="0"/>
    <xf numFmtId="0" fontId="2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4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15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20" fillId="52" borderId="16" applyNumberFormat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17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53" borderId="0" applyNumberFormat="0" applyBorder="0" applyAlignment="0" applyProtection="0"/>
    <xf numFmtId="0" fontId="19" fillId="7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3" fillId="54" borderId="0" xfId="0" applyFont="1" applyFill="1" applyAlignment="1">
      <alignment/>
    </xf>
    <xf numFmtId="0" fontId="3" fillId="0" borderId="19" xfId="88" applyFont="1" applyFill="1" applyBorder="1" applyAlignment="1">
      <alignment horizontal="center" vertical="center"/>
      <protection/>
    </xf>
    <xf numFmtId="4" fontId="3" fillId="0" borderId="19" xfId="88" applyNumberFormat="1" applyFont="1" applyFill="1" applyBorder="1" applyAlignment="1">
      <alignment horizontal="center" vertical="center"/>
      <protection/>
    </xf>
    <xf numFmtId="4" fontId="3" fillId="0" borderId="0" xfId="0" applyNumberFormat="1" applyFont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 horizontal="center" vertical="center"/>
    </xf>
    <xf numFmtId="183" fontId="3" fillId="0" borderId="19" xfId="0" applyNumberFormat="1" applyFont="1" applyFill="1" applyBorder="1" applyAlignment="1">
      <alignment horizontal="center" vertical="center" wrapText="1"/>
    </xf>
    <xf numFmtId="183" fontId="3" fillId="0" borderId="2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4" fontId="3" fillId="0" borderId="21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55" borderId="0" xfId="0" applyFont="1" applyFill="1" applyAlignment="1">
      <alignment/>
    </xf>
    <xf numFmtId="0" fontId="3" fillId="55" borderId="0" xfId="0" applyFont="1" applyFill="1" applyAlignment="1">
      <alignment/>
    </xf>
    <xf numFmtId="0" fontId="3" fillId="55" borderId="0" xfId="0" applyFont="1" applyFill="1" applyAlignment="1">
      <alignment vertical="center"/>
    </xf>
    <xf numFmtId="0" fontId="0" fillId="54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/>
    </xf>
    <xf numFmtId="0" fontId="3" fillId="0" borderId="19" xfId="89" applyFont="1" applyFill="1" applyBorder="1" applyAlignment="1">
      <alignment vertical="center" wrapText="1"/>
      <protection/>
    </xf>
    <xf numFmtId="0" fontId="3" fillId="0" borderId="19" xfId="0" applyFont="1" applyFill="1" applyBorder="1" applyAlignment="1">
      <alignment horizontal="center" wrapText="1"/>
    </xf>
    <xf numFmtId="4" fontId="0" fillId="0" borderId="0" xfId="0" applyNumberFormat="1" applyFont="1" applyFill="1" applyAlignment="1">
      <alignment/>
    </xf>
    <xf numFmtId="0" fontId="25" fillId="0" borderId="0" xfId="0" applyFont="1" applyFill="1" applyAlignment="1">
      <alignment horizontal="justify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89" applyFont="1" applyFill="1" applyBorder="1" applyAlignment="1">
      <alignment horizontal="center" vertical="center"/>
      <protection/>
    </xf>
    <xf numFmtId="4" fontId="3" fillId="0" borderId="19" xfId="88" applyNumberFormat="1" applyFont="1" applyFill="1" applyBorder="1" applyAlignment="1">
      <alignment horizontal="center" vertical="center"/>
      <protection/>
    </xf>
    <xf numFmtId="0" fontId="0" fillId="56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 textRotation="90" wrapText="1"/>
    </xf>
    <xf numFmtId="4" fontId="22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justify"/>
    </xf>
    <xf numFmtId="0" fontId="25" fillId="0" borderId="0" xfId="0" applyFont="1" applyFill="1" applyAlignment="1">
      <alignment horizontal="center"/>
    </xf>
    <xf numFmtId="14" fontId="25" fillId="0" borderId="0" xfId="0" applyNumberFormat="1" applyFont="1" applyFill="1" applyAlignment="1">
      <alignment horizontal="justify"/>
    </xf>
    <xf numFmtId="0" fontId="3" fillId="0" borderId="19" xfId="0" applyNumberFormat="1" applyFont="1" applyFill="1" applyBorder="1" applyAlignment="1">
      <alignment horizontal="center" wrapText="1"/>
    </xf>
    <xf numFmtId="3" fontId="22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top" wrapText="1"/>
    </xf>
    <xf numFmtId="4" fontId="3" fillId="0" borderId="19" xfId="103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 textRotation="90" wrapText="1"/>
    </xf>
    <xf numFmtId="4" fontId="3" fillId="0" borderId="19" xfId="0" applyNumberFormat="1" applyFont="1" applyFill="1" applyBorder="1" applyAlignment="1">
      <alignment horizontal="center" wrapText="1"/>
    </xf>
    <xf numFmtId="4" fontId="21" fillId="0" borderId="19" xfId="88" applyNumberFormat="1" applyFont="1" applyFill="1" applyBorder="1" applyAlignment="1">
      <alignment horizontal="center" vertical="center"/>
      <protection/>
    </xf>
    <xf numFmtId="0" fontId="21" fillId="0" borderId="19" xfId="88" applyFont="1" applyFill="1" applyBorder="1" applyAlignment="1">
      <alignment horizontal="center" vertical="center"/>
      <protection/>
    </xf>
    <xf numFmtId="0" fontId="3" fillId="0" borderId="19" xfId="88" applyFont="1" applyFill="1" applyBorder="1" applyAlignment="1">
      <alignment horizontal="center" vertical="center"/>
      <protection/>
    </xf>
    <xf numFmtId="0" fontId="21" fillId="0" borderId="19" xfId="88" applyFont="1" applyFill="1" applyBorder="1" applyAlignment="1">
      <alignment horizontal="center" vertical="center"/>
      <protection/>
    </xf>
    <xf numFmtId="0" fontId="21" fillId="0" borderId="19" xfId="0" applyFont="1" applyFill="1" applyBorder="1" applyAlignment="1">
      <alignment horizontal="center" vertical="center" wrapText="1"/>
    </xf>
    <xf numFmtId="4" fontId="3" fillId="0" borderId="19" xfId="89" applyNumberFormat="1" applyFont="1" applyFill="1" applyBorder="1" applyAlignment="1">
      <alignment horizontal="center" vertical="center"/>
      <protection/>
    </xf>
    <xf numFmtId="4" fontId="21" fillId="0" borderId="19" xfId="89" applyNumberFormat="1" applyFont="1" applyFill="1" applyBorder="1" applyAlignment="1">
      <alignment horizontal="center" vertical="center"/>
      <protection/>
    </xf>
    <xf numFmtId="4" fontId="3" fillId="0" borderId="22" xfId="0" applyNumberFormat="1" applyFont="1" applyFill="1" applyBorder="1" applyAlignment="1">
      <alignment horizontal="center" vertical="center" wrapText="1"/>
    </xf>
    <xf numFmtId="43" fontId="3" fillId="0" borderId="19" xfId="0" applyNumberFormat="1" applyFont="1" applyFill="1" applyBorder="1" applyAlignment="1">
      <alignment horizontal="center" vertical="center"/>
    </xf>
    <xf numFmtId="43" fontId="21" fillId="0" borderId="19" xfId="0" applyNumberFormat="1" applyFont="1" applyFill="1" applyBorder="1" applyAlignment="1">
      <alignment horizontal="center" vertical="center"/>
    </xf>
    <xf numFmtId="173" fontId="21" fillId="0" borderId="19" xfId="0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 wrapText="1"/>
    </xf>
    <xf numFmtId="173" fontId="3" fillId="0" borderId="19" xfId="0" applyNumberFormat="1" applyFont="1" applyFill="1" applyBorder="1" applyAlignment="1">
      <alignment vertical="center"/>
    </xf>
    <xf numFmtId="173" fontId="21" fillId="0" borderId="19" xfId="0" applyNumberFormat="1" applyFont="1" applyFill="1" applyBorder="1" applyAlignment="1">
      <alignment vertical="center"/>
    </xf>
    <xf numFmtId="0" fontId="21" fillId="0" borderId="19" xfId="89" applyFont="1" applyFill="1" applyBorder="1" applyAlignment="1">
      <alignment horizontal="center" vertical="center"/>
      <protection/>
    </xf>
    <xf numFmtId="173" fontId="21" fillId="0" borderId="19" xfId="88" applyNumberFormat="1" applyFont="1" applyFill="1" applyBorder="1" applyAlignment="1">
      <alignment horizontal="center" vertical="center"/>
      <protection/>
    </xf>
    <xf numFmtId="4" fontId="25" fillId="0" borderId="0" xfId="0" applyNumberFormat="1" applyFont="1" applyFill="1" applyAlignment="1">
      <alignment horizontal="justify"/>
    </xf>
    <xf numFmtId="0" fontId="3" fillId="56" borderId="0" xfId="0" applyFont="1" applyFill="1" applyAlignment="1">
      <alignment vertical="center"/>
    </xf>
    <xf numFmtId="4" fontId="2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 horizontal="center" vertical="center"/>
    </xf>
    <xf numFmtId="4" fontId="3" fillId="55" borderId="0" xfId="0" applyNumberFormat="1" applyFont="1" applyFill="1" applyAlignment="1">
      <alignment/>
    </xf>
    <xf numFmtId="0" fontId="21" fillId="55" borderId="0" xfId="0" applyFont="1" applyFill="1" applyAlignment="1">
      <alignment/>
    </xf>
    <xf numFmtId="0" fontId="21" fillId="0" borderId="0" xfId="0" applyFont="1" applyFill="1" applyAlignment="1">
      <alignment/>
    </xf>
    <xf numFmtId="4" fontId="22" fillId="0" borderId="19" xfId="0" applyNumberFormat="1" applyFont="1" applyFill="1" applyBorder="1" applyAlignment="1">
      <alignment vertical="center" wrapText="1"/>
    </xf>
    <xf numFmtId="0" fontId="3" fillId="56" borderId="0" xfId="0" applyFont="1" applyFill="1" applyAlignment="1">
      <alignment/>
    </xf>
    <xf numFmtId="4" fontId="3" fillId="56" borderId="0" xfId="0" applyNumberFormat="1" applyFont="1" applyFill="1" applyAlignment="1">
      <alignment/>
    </xf>
    <xf numFmtId="0" fontId="3" fillId="57" borderId="0" xfId="0" applyFont="1" applyFill="1" applyAlignment="1">
      <alignment/>
    </xf>
    <xf numFmtId="4" fontId="3" fillId="57" borderId="0" xfId="0" applyNumberFormat="1" applyFont="1" applyFill="1" applyAlignment="1">
      <alignment/>
    </xf>
    <xf numFmtId="0" fontId="21" fillId="56" borderId="0" xfId="0" applyFont="1" applyFill="1" applyAlignment="1">
      <alignment/>
    </xf>
    <xf numFmtId="0" fontId="21" fillId="57" borderId="0" xfId="0" applyFont="1" applyFill="1" applyAlignment="1">
      <alignment/>
    </xf>
    <xf numFmtId="0" fontId="3" fillId="57" borderId="0" xfId="0" applyFont="1" applyFill="1" applyAlignment="1">
      <alignment vertical="center"/>
    </xf>
    <xf numFmtId="0" fontId="0" fillId="57" borderId="0" xfId="0" applyFont="1" applyFill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58" borderId="0" xfId="0" applyFont="1" applyFill="1" applyAlignment="1">
      <alignment/>
    </xf>
    <xf numFmtId="43" fontId="3" fillId="0" borderId="19" xfId="0" applyNumberFormat="1" applyFont="1" applyFill="1" applyBorder="1" applyAlignment="1">
      <alignment horizontal="center" vertical="center" wrapText="1"/>
    </xf>
    <xf numFmtId="4" fontId="21" fillId="55" borderId="0" xfId="0" applyNumberFormat="1" applyFont="1" applyFill="1" applyAlignment="1">
      <alignment/>
    </xf>
    <xf numFmtId="4" fontId="3" fillId="58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 wrapText="1"/>
    </xf>
    <xf numFmtId="4" fontId="3" fillId="0" borderId="19" xfId="88" applyNumberFormat="1" applyFont="1" applyFill="1" applyBorder="1" applyAlignment="1">
      <alignment horizontal="center" vertical="center" shrinkToFit="1"/>
      <protection/>
    </xf>
    <xf numFmtId="173" fontId="3" fillId="0" borderId="19" xfId="0" applyNumberFormat="1" applyFont="1" applyFill="1" applyBorder="1" applyAlignment="1">
      <alignment horizontal="center" vertical="center" shrinkToFit="1"/>
    </xf>
    <xf numFmtId="173" fontId="3" fillId="0" borderId="19" xfId="0" applyNumberFormat="1" applyFont="1" applyFill="1" applyBorder="1" applyAlignment="1">
      <alignment vertical="center" shrinkToFit="1"/>
    </xf>
    <xf numFmtId="0" fontId="3" fillId="0" borderId="0" xfId="0" applyFont="1" applyAlignment="1">
      <alignment shrinkToFit="1"/>
    </xf>
    <xf numFmtId="4" fontId="3" fillId="0" borderId="0" xfId="0" applyNumberFormat="1" applyFont="1" applyFill="1" applyAlignment="1">
      <alignment horizontal="justify"/>
    </xf>
    <xf numFmtId="0" fontId="3" fillId="0" borderId="2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justify" wrapText="1"/>
    </xf>
    <xf numFmtId="0" fontId="3" fillId="0" borderId="19" xfId="88" applyFont="1" applyFill="1" applyBorder="1" applyAlignment="1">
      <alignment horizontal="left" vertical="center" wrapText="1"/>
      <protection/>
    </xf>
    <xf numFmtId="0" fontId="3" fillId="0" borderId="19" xfId="0" applyFont="1" applyFill="1" applyBorder="1" applyAlignment="1">
      <alignment horizontal="justify" vertical="top"/>
    </xf>
    <xf numFmtId="4" fontId="21" fillId="0" borderId="19" xfId="88" applyNumberFormat="1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88" applyFont="1" applyFill="1" applyBorder="1" applyAlignment="1">
      <alignment horizontal="left" vertical="center" shrinkToFit="1"/>
      <protection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59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14" fontId="3" fillId="0" borderId="20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center" wrapText="1"/>
    </xf>
    <xf numFmtId="0" fontId="51" fillId="0" borderId="19" xfId="0" applyFont="1" applyBorder="1" applyAlignment="1">
      <alignment vertical="center" wrapText="1"/>
    </xf>
    <xf numFmtId="14" fontId="51" fillId="0" borderId="19" xfId="0" applyNumberFormat="1" applyFont="1" applyBorder="1" applyAlignment="1">
      <alignment horizontal="center" vertical="center" wrapText="1"/>
    </xf>
    <xf numFmtId="0" fontId="52" fillId="0" borderId="19" xfId="0" applyFont="1" applyBorder="1" applyAlignment="1">
      <alignment vertical="center" wrapText="1"/>
    </xf>
    <xf numFmtId="0" fontId="52" fillId="0" borderId="19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16" fontId="51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top" wrapText="1"/>
    </xf>
    <xf numFmtId="0" fontId="51" fillId="0" borderId="26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1" fontId="26" fillId="0" borderId="19" xfId="0" applyNumberFormat="1" applyFont="1" applyFill="1" applyBorder="1" applyAlignment="1">
      <alignment horizontal="center" vertical="center"/>
    </xf>
    <xf numFmtId="4" fontId="28" fillId="0" borderId="19" xfId="0" applyNumberFormat="1" applyFont="1" applyFill="1" applyBorder="1" applyAlignment="1">
      <alignment horizontal="center" vertical="center"/>
    </xf>
    <xf numFmtId="4" fontId="26" fillId="0" borderId="19" xfId="0" applyNumberFormat="1" applyFont="1" applyFill="1" applyBorder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14" fontId="3" fillId="0" borderId="19" xfId="0" applyNumberFormat="1" applyFont="1" applyFill="1" applyBorder="1" applyAlignment="1">
      <alignment horizontal="center" vertical="center"/>
    </xf>
    <xf numFmtId="0" fontId="51" fillId="0" borderId="26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0" fontId="51" fillId="0" borderId="23" xfId="0" applyFont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0" fontId="3" fillId="0" borderId="19" xfId="98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27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textRotation="90"/>
    </xf>
    <xf numFmtId="0" fontId="3" fillId="0" borderId="24" xfId="0" applyFont="1" applyFill="1" applyBorder="1" applyAlignment="1">
      <alignment horizontal="center" vertical="center" textRotation="90"/>
    </xf>
    <xf numFmtId="14" fontId="3" fillId="0" borderId="20" xfId="0" applyNumberFormat="1" applyFont="1" applyFill="1" applyBorder="1" applyAlignment="1">
      <alignment horizontal="center" vertical="center" textRotation="90"/>
    </xf>
    <xf numFmtId="14" fontId="3" fillId="0" borderId="24" xfId="0" applyNumberFormat="1" applyFont="1" applyFill="1" applyBorder="1" applyAlignment="1">
      <alignment horizontal="center" vertical="center" textRotation="90"/>
    </xf>
    <xf numFmtId="4" fontId="3" fillId="0" borderId="19" xfId="0" applyNumberFormat="1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/>
    </xf>
    <xf numFmtId="14" fontId="3" fillId="0" borderId="20" xfId="0" applyNumberFormat="1" applyFont="1" applyFill="1" applyBorder="1" applyAlignment="1">
      <alignment horizontal="center" vertical="center" textRotation="90" wrapText="1"/>
    </xf>
    <xf numFmtId="14" fontId="3" fillId="0" borderId="24" xfId="0" applyNumberFormat="1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wrapText="1"/>
    </xf>
    <xf numFmtId="0" fontId="21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21" fillId="0" borderId="23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51" fillId="0" borderId="23" xfId="0" applyFont="1" applyBorder="1" applyAlignment="1">
      <alignment vertical="center" wrapText="1"/>
    </xf>
    <xf numFmtId="0" fontId="51" fillId="0" borderId="27" xfId="0" applyFont="1" applyBorder="1" applyAlignment="1">
      <alignment vertical="center" wrapText="1"/>
    </xf>
    <xf numFmtId="0" fontId="51" fillId="0" borderId="22" xfId="0" applyFont="1" applyBorder="1" applyAlignment="1">
      <alignment vertical="center" wrapText="1"/>
    </xf>
    <xf numFmtId="14" fontId="27" fillId="0" borderId="0" xfId="0" applyNumberFormat="1" applyFont="1" applyFill="1" applyAlignment="1">
      <alignment horizontal="right" vertical="center"/>
    </xf>
    <xf numFmtId="4" fontId="3" fillId="0" borderId="20" xfId="0" applyNumberFormat="1" applyFont="1" applyFill="1" applyBorder="1" applyAlignment="1">
      <alignment horizontal="center" vertical="center" textRotation="90" wrapText="1"/>
    </xf>
    <xf numFmtId="4" fontId="3" fillId="0" borderId="21" xfId="0" applyNumberFormat="1" applyFont="1" applyFill="1" applyBorder="1" applyAlignment="1">
      <alignment horizontal="center" vertical="center" textRotation="90" wrapText="1"/>
    </xf>
    <xf numFmtId="4" fontId="3" fillId="0" borderId="24" xfId="0" applyNumberFormat="1" applyFont="1" applyFill="1" applyBorder="1" applyAlignment="1">
      <alignment horizontal="center" vertical="center" textRotation="90" wrapText="1"/>
    </xf>
    <xf numFmtId="0" fontId="26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26" fillId="0" borderId="23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vertical="top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center" wrapText="1"/>
    </xf>
    <xf numFmtId="49" fontId="21" fillId="0" borderId="29" xfId="0" applyNumberFormat="1" applyFont="1" applyFill="1" applyBorder="1" applyAlignment="1">
      <alignment horizontal="center" wrapText="1"/>
    </xf>
    <xf numFmtId="0" fontId="21" fillId="0" borderId="31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vertical="top" wrapText="1"/>
    </xf>
    <xf numFmtId="0" fontId="21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left" wrapText="1"/>
    </xf>
    <xf numFmtId="0" fontId="21" fillId="0" borderId="22" xfId="0" applyFont="1" applyFill="1" applyBorder="1" applyAlignment="1">
      <alignment horizontal="left" wrapText="1"/>
    </xf>
    <xf numFmtId="0" fontId="21" fillId="0" borderId="31" xfId="0" applyFont="1" applyFill="1" applyBorder="1" applyAlignment="1">
      <alignment vertical="top" wrapText="1"/>
    </xf>
    <xf numFmtId="0" fontId="21" fillId="0" borderId="32" xfId="0" applyFont="1" applyFill="1" applyBorder="1" applyAlignment="1">
      <alignment vertical="top" wrapText="1"/>
    </xf>
    <xf numFmtId="2" fontId="21" fillId="0" borderId="23" xfId="0" applyNumberFormat="1" applyFont="1" applyFill="1" applyBorder="1" applyAlignment="1">
      <alignment horizontal="center" vertical="center" wrapText="1"/>
    </xf>
    <xf numFmtId="2" fontId="21" fillId="0" borderId="27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justify" vertical="center" wrapText="1"/>
    </xf>
    <xf numFmtId="0" fontId="22" fillId="0" borderId="22" xfId="0" applyFont="1" applyFill="1" applyBorder="1" applyAlignment="1">
      <alignment horizontal="justify" vertical="center" wrapText="1"/>
    </xf>
    <xf numFmtId="0" fontId="21" fillId="0" borderId="23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top"/>
    </xf>
    <xf numFmtId="0" fontId="21" fillId="0" borderId="27" xfId="0" applyFont="1" applyFill="1" applyBorder="1" applyAlignment="1">
      <alignment horizontal="center" vertical="top"/>
    </xf>
    <xf numFmtId="0" fontId="22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textRotation="90"/>
    </xf>
    <xf numFmtId="0" fontId="21" fillId="0" borderId="23" xfId="0" applyFont="1" applyFill="1" applyBorder="1" applyAlignment="1">
      <alignment horizontal="justify" vertical="top"/>
    </xf>
    <xf numFmtId="0" fontId="22" fillId="0" borderId="27" xfId="0" applyFont="1" applyFill="1" applyBorder="1" applyAlignment="1">
      <alignment/>
    </xf>
    <xf numFmtId="0" fontId="22" fillId="0" borderId="27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horizontal="justify" vertical="center"/>
    </xf>
    <xf numFmtId="0" fontId="21" fillId="0" borderId="27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textRotation="90" wrapText="1"/>
    </xf>
    <xf numFmtId="4" fontId="3" fillId="0" borderId="19" xfId="0" applyNumberFormat="1" applyFont="1" applyFill="1" applyBorder="1" applyAlignment="1">
      <alignment horizontal="center" textRotation="90"/>
    </xf>
    <xf numFmtId="0" fontId="21" fillId="0" borderId="19" xfId="0" applyFont="1" applyFill="1" applyBorder="1" applyAlignment="1">
      <alignment horizontal="justify" vertical="top"/>
    </xf>
    <xf numFmtId="0" fontId="21" fillId="0" borderId="19" xfId="0" applyFont="1" applyFill="1" applyBorder="1" applyAlignment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vertical="top"/>
    </xf>
    <xf numFmtId="0" fontId="22" fillId="0" borderId="19" xfId="0" applyFont="1" applyFill="1" applyBorder="1" applyAlignment="1">
      <alignment horizontal="center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5"/>
  <sheetViews>
    <sheetView tabSelected="1" view="pageBreakPreview" zoomScale="78" zoomScaleNormal="70" zoomScaleSheetLayoutView="78" workbookViewId="0" topLeftCell="A1">
      <selection activeCell="A4" sqref="A4:U4"/>
    </sheetView>
  </sheetViews>
  <sheetFormatPr defaultColWidth="9.00390625" defaultRowHeight="12.75"/>
  <cols>
    <col min="1" max="1" width="4.00390625" style="16" customWidth="1"/>
    <col min="2" max="2" width="21.25390625" style="16" customWidth="1"/>
    <col min="3" max="3" width="15.75390625" style="16" customWidth="1"/>
    <col min="4" max="4" width="12.875" style="16" customWidth="1"/>
    <col min="5" max="5" width="8.00390625" style="16" customWidth="1"/>
    <col min="6" max="6" width="9.375" style="16" customWidth="1"/>
    <col min="7" max="7" width="9.25390625" style="16" customWidth="1"/>
    <col min="8" max="8" width="8.625" style="16" customWidth="1"/>
    <col min="9" max="9" width="14.125" style="33" customWidth="1"/>
    <col min="10" max="10" width="10.75390625" style="33" customWidth="1"/>
    <col min="11" max="11" width="11.375" style="33" customWidth="1"/>
    <col min="12" max="12" width="7.875" style="51" customWidth="1"/>
    <col min="13" max="13" width="10.75390625" style="52" customWidth="1"/>
    <col min="14" max="14" width="11.75390625" style="52" customWidth="1"/>
    <col min="15" max="15" width="8.875" style="52" customWidth="1"/>
    <col min="16" max="16" width="11.25390625" style="52" customWidth="1"/>
    <col min="17" max="17" width="9.00390625" style="52" customWidth="1"/>
    <col min="18" max="18" width="14.875" style="52" customWidth="1"/>
    <col min="19" max="19" width="9.875" style="52" customWidth="1"/>
    <col min="20" max="20" width="12.375" style="52" customWidth="1"/>
    <col min="21" max="21" width="10.375" style="16" customWidth="1"/>
    <col min="22" max="22" width="11.375" style="33" customWidth="1"/>
    <col min="23" max="23" width="14.875" style="1" bestFit="1" customWidth="1"/>
    <col min="24" max="24" width="14.625" style="1" customWidth="1"/>
    <col min="25" max="16384" width="9.125" style="1" customWidth="1"/>
  </cols>
  <sheetData>
    <row r="1" spans="1:22" ht="30.75" customHeight="1">
      <c r="A1" s="44"/>
      <c r="B1" s="34"/>
      <c r="C1" s="34"/>
      <c r="D1" s="34"/>
      <c r="E1" s="34"/>
      <c r="F1" s="34"/>
      <c r="G1" s="34"/>
      <c r="H1" s="34"/>
      <c r="I1" s="73"/>
      <c r="J1" s="189"/>
      <c r="K1" s="190"/>
      <c r="L1" s="45"/>
      <c r="M1" s="46"/>
      <c r="N1" s="46"/>
      <c r="O1" s="46"/>
      <c r="P1" s="46"/>
      <c r="Q1" s="46"/>
      <c r="R1" s="46"/>
      <c r="S1" s="46"/>
      <c r="T1" s="197"/>
      <c r="U1" s="197"/>
      <c r="V1" s="197"/>
    </row>
    <row r="2" spans="1:22" ht="12.75">
      <c r="A2" s="44"/>
      <c r="B2" s="34"/>
      <c r="C2" s="34"/>
      <c r="D2" s="34"/>
      <c r="E2" s="34"/>
      <c r="F2" s="34"/>
      <c r="G2" s="34"/>
      <c r="H2" s="34"/>
      <c r="I2" s="73"/>
      <c r="J2" s="190"/>
      <c r="K2" s="190"/>
      <c r="L2" s="45"/>
      <c r="M2" s="46"/>
      <c r="N2" s="46"/>
      <c r="O2" s="46"/>
      <c r="P2" s="46"/>
      <c r="Q2" s="46"/>
      <c r="R2" s="46"/>
      <c r="S2" s="46"/>
      <c r="T2" s="46"/>
      <c r="U2" s="34"/>
      <c r="V2" s="95"/>
    </row>
    <row r="3" spans="1:22" ht="6.75" customHeight="1" hidden="1">
      <c r="A3" s="44"/>
      <c r="B3" s="34"/>
      <c r="C3" s="34"/>
      <c r="D3" s="34"/>
      <c r="E3" s="34"/>
      <c r="F3" s="34"/>
      <c r="G3" s="34"/>
      <c r="H3" s="34"/>
      <c r="I3" s="73"/>
      <c r="J3" s="190"/>
      <c r="K3" s="190"/>
      <c r="L3" s="45"/>
      <c r="M3" s="46"/>
      <c r="N3" s="46"/>
      <c r="O3" s="46"/>
      <c r="P3" s="46"/>
      <c r="Q3" s="46"/>
      <c r="R3" s="46"/>
      <c r="S3" s="46"/>
      <c r="T3" s="46"/>
      <c r="U3" s="34"/>
      <c r="V3" s="95"/>
    </row>
    <row r="4" spans="1:22" ht="19.5" customHeight="1">
      <c r="A4" s="201" t="s">
        <v>763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96"/>
    </row>
    <row r="5" spans="1:22" ht="39" customHeight="1">
      <c r="A5" s="167" t="s">
        <v>89</v>
      </c>
      <c r="B5" s="167" t="s">
        <v>244</v>
      </c>
      <c r="C5" s="183" t="s">
        <v>766</v>
      </c>
      <c r="D5" s="184"/>
      <c r="E5" s="180" t="s">
        <v>91</v>
      </c>
      <c r="F5" s="167" t="s">
        <v>92</v>
      </c>
      <c r="G5" s="167"/>
      <c r="H5" s="167"/>
      <c r="I5" s="187" t="s">
        <v>153</v>
      </c>
      <c r="J5" s="187"/>
      <c r="K5" s="187"/>
      <c r="L5" s="174" t="s">
        <v>767</v>
      </c>
      <c r="M5" s="175"/>
      <c r="N5" s="175"/>
      <c r="O5" s="175"/>
      <c r="P5" s="175"/>
      <c r="Q5" s="175"/>
      <c r="R5" s="175"/>
      <c r="S5" s="175"/>
      <c r="T5" s="176"/>
      <c r="U5" s="177" t="s">
        <v>90</v>
      </c>
      <c r="V5" s="198" t="s">
        <v>759</v>
      </c>
    </row>
    <row r="6" spans="1:22" ht="30.75" customHeight="1">
      <c r="A6" s="167"/>
      <c r="B6" s="167"/>
      <c r="C6" s="171"/>
      <c r="D6" s="173"/>
      <c r="E6" s="181"/>
      <c r="F6" s="177" t="s">
        <v>154</v>
      </c>
      <c r="G6" s="178" t="s">
        <v>155</v>
      </c>
      <c r="H6" s="178"/>
      <c r="I6" s="166" t="s">
        <v>154</v>
      </c>
      <c r="J6" s="188" t="s">
        <v>155</v>
      </c>
      <c r="K6" s="188"/>
      <c r="L6" s="171" t="s">
        <v>760</v>
      </c>
      <c r="M6" s="172"/>
      <c r="N6" s="173"/>
      <c r="O6" s="171" t="s">
        <v>758</v>
      </c>
      <c r="P6" s="172"/>
      <c r="Q6" s="173"/>
      <c r="R6" s="171" t="s">
        <v>761</v>
      </c>
      <c r="S6" s="172"/>
      <c r="T6" s="173"/>
      <c r="U6" s="177"/>
      <c r="V6" s="199"/>
    </row>
    <row r="7" spans="1:22" ht="133.5" customHeight="1">
      <c r="A7" s="167"/>
      <c r="B7" s="167"/>
      <c r="C7" s="114" t="s">
        <v>156</v>
      </c>
      <c r="D7" s="114" t="s">
        <v>157</v>
      </c>
      <c r="E7" s="182"/>
      <c r="F7" s="177"/>
      <c r="G7" s="40" t="s">
        <v>158</v>
      </c>
      <c r="H7" s="40" t="s">
        <v>159</v>
      </c>
      <c r="I7" s="166"/>
      <c r="J7" s="55" t="s">
        <v>158</v>
      </c>
      <c r="K7" s="55" t="s">
        <v>159</v>
      </c>
      <c r="L7" s="162" t="s">
        <v>156</v>
      </c>
      <c r="M7" s="164" t="s">
        <v>157</v>
      </c>
      <c r="N7" s="169" t="s">
        <v>762</v>
      </c>
      <c r="O7" s="162" t="s">
        <v>156</v>
      </c>
      <c r="P7" s="164" t="s">
        <v>157</v>
      </c>
      <c r="Q7" s="169" t="s">
        <v>762</v>
      </c>
      <c r="R7" s="169" t="s">
        <v>765</v>
      </c>
      <c r="S7" s="164" t="s">
        <v>157</v>
      </c>
      <c r="T7" s="169" t="s">
        <v>762</v>
      </c>
      <c r="U7" s="177"/>
      <c r="V7" s="199"/>
    </row>
    <row r="8" spans="1:22" ht="26.25" customHeight="1">
      <c r="A8" s="167"/>
      <c r="B8" s="167"/>
      <c r="C8" s="32" t="s">
        <v>764</v>
      </c>
      <c r="D8" s="32" t="s">
        <v>764</v>
      </c>
      <c r="E8" s="32" t="s">
        <v>160</v>
      </c>
      <c r="F8" s="32" t="s">
        <v>162</v>
      </c>
      <c r="G8" s="32" t="s">
        <v>162</v>
      </c>
      <c r="H8" s="32" t="s">
        <v>162</v>
      </c>
      <c r="I8" s="56" t="s">
        <v>161</v>
      </c>
      <c r="J8" s="56" t="s">
        <v>161</v>
      </c>
      <c r="K8" s="56" t="s">
        <v>161</v>
      </c>
      <c r="L8" s="163"/>
      <c r="M8" s="165"/>
      <c r="N8" s="170"/>
      <c r="O8" s="163"/>
      <c r="P8" s="165"/>
      <c r="Q8" s="170"/>
      <c r="R8" s="170"/>
      <c r="S8" s="165"/>
      <c r="T8" s="170"/>
      <c r="U8" s="177"/>
      <c r="V8" s="200"/>
    </row>
    <row r="9" spans="1:22" ht="12.75">
      <c r="A9" s="115">
        <v>1</v>
      </c>
      <c r="B9" s="115">
        <v>2</v>
      </c>
      <c r="C9" s="115">
        <v>3</v>
      </c>
      <c r="D9" s="115">
        <v>4</v>
      </c>
      <c r="E9" s="115">
        <v>5</v>
      </c>
      <c r="F9" s="115">
        <v>6</v>
      </c>
      <c r="G9" s="115">
        <v>7</v>
      </c>
      <c r="H9" s="115">
        <v>8</v>
      </c>
      <c r="I9" s="115">
        <v>9</v>
      </c>
      <c r="J9" s="115">
        <v>10</v>
      </c>
      <c r="K9" s="115">
        <v>11</v>
      </c>
      <c r="L9" s="115">
        <v>12</v>
      </c>
      <c r="M9" s="115">
        <v>13</v>
      </c>
      <c r="N9" s="115">
        <v>14</v>
      </c>
      <c r="O9" s="115">
        <v>15</v>
      </c>
      <c r="P9" s="115">
        <v>16</v>
      </c>
      <c r="Q9" s="115">
        <v>17</v>
      </c>
      <c r="R9" s="115">
        <v>18</v>
      </c>
      <c r="S9" s="115">
        <v>19</v>
      </c>
      <c r="T9" s="115">
        <v>20</v>
      </c>
      <c r="U9" s="115">
        <v>21</v>
      </c>
      <c r="V9" s="115">
        <v>22</v>
      </c>
    </row>
    <row r="10" spans="1:22" s="27" customFormat="1" ht="31.5" customHeight="1">
      <c r="A10" s="159" t="s">
        <v>810</v>
      </c>
      <c r="B10" s="185"/>
      <c r="C10" s="185"/>
      <c r="D10" s="186"/>
      <c r="E10" s="131">
        <v>3888</v>
      </c>
      <c r="F10" s="131">
        <v>1658</v>
      </c>
      <c r="G10" s="141">
        <v>634</v>
      </c>
      <c r="H10" s="141">
        <v>545</v>
      </c>
      <c r="I10" s="134">
        <v>61791.2</v>
      </c>
      <c r="J10" s="134">
        <v>24191.7</v>
      </c>
      <c r="K10" s="134">
        <v>37599.46</v>
      </c>
      <c r="L10" s="153"/>
      <c r="M10" s="154"/>
      <c r="N10" s="154"/>
      <c r="O10" s="154"/>
      <c r="P10" s="154"/>
      <c r="Q10" s="154"/>
      <c r="R10" s="154"/>
      <c r="S10" s="154"/>
      <c r="T10" s="154"/>
      <c r="U10" s="154"/>
      <c r="V10" s="155"/>
    </row>
    <row r="11" spans="1:22" s="27" customFormat="1" ht="31.5" customHeight="1">
      <c r="A11" s="159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1"/>
    </row>
    <row r="12" spans="1:22" s="27" customFormat="1" ht="31.5" customHeight="1">
      <c r="A12" s="194" t="s">
        <v>847</v>
      </c>
      <c r="B12" s="195"/>
      <c r="C12" s="195"/>
      <c r="D12" s="196"/>
      <c r="E12" s="136">
        <v>2727</v>
      </c>
      <c r="F12" s="136">
        <v>1172</v>
      </c>
      <c r="G12" s="140">
        <v>358</v>
      </c>
      <c r="H12" s="140">
        <v>335</v>
      </c>
      <c r="I12" s="136">
        <v>43729.06</v>
      </c>
      <c r="J12" s="136">
        <v>13510.8</v>
      </c>
      <c r="K12" s="136">
        <v>13619.3</v>
      </c>
      <c r="L12" s="121"/>
      <c r="M12" s="121"/>
      <c r="N12" s="121"/>
      <c r="O12" s="121"/>
      <c r="P12" s="121"/>
      <c r="Q12" s="121"/>
      <c r="R12" s="121"/>
      <c r="S12" s="121"/>
      <c r="T12" s="121"/>
      <c r="U12" s="129"/>
      <c r="V12" s="5"/>
    </row>
    <row r="13" spans="1:22" s="27" customFormat="1" ht="31.5" customHeight="1">
      <c r="A13" s="121">
        <v>1</v>
      </c>
      <c r="B13" s="122" t="s">
        <v>848</v>
      </c>
      <c r="C13" s="121">
        <v>83</v>
      </c>
      <c r="D13" s="123">
        <v>40828</v>
      </c>
      <c r="E13" s="121">
        <v>31</v>
      </c>
      <c r="F13" s="121">
        <v>11</v>
      </c>
      <c r="G13" s="121">
        <v>8</v>
      </c>
      <c r="H13" s="121">
        <v>3</v>
      </c>
      <c r="I13" s="121">
        <v>361.5</v>
      </c>
      <c r="J13" s="121">
        <v>247</v>
      </c>
      <c r="K13" s="121">
        <v>114.5</v>
      </c>
      <c r="L13" s="121" t="s">
        <v>988</v>
      </c>
      <c r="M13" s="121"/>
      <c r="N13" s="121"/>
      <c r="O13" s="121"/>
      <c r="P13" s="121"/>
      <c r="Q13" s="121"/>
      <c r="R13" s="121"/>
      <c r="S13" s="121"/>
      <c r="T13" s="121"/>
      <c r="U13" s="139">
        <v>2018</v>
      </c>
      <c r="V13" s="5"/>
    </row>
    <row r="14" spans="1:22" s="27" customFormat="1" ht="31.5" customHeight="1">
      <c r="A14" s="121">
        <v>2</v>
      </c>
      <c r="B14" s="122" t="s">
        <v>849</v>
      </c>
      <c r="C14" s="121">
        <v>84</v>
      </c>
      <c r="D14" s="123">
        <v>40828</v>
      </c>
      <c r="E14" s="121">
        <v>43</v>
      </c>
      <c r="F14" s="121">
        <v>18</v>
      </c>
      <c r="G14" s="121">
        <v>10</v>
      </c>
      <c r="H14" s="121">
        <v>8</v>
      </c>
      <c r="I14" s="121">
        <v>533.1</v>
      </c>
      <c r="J14" s="121">
        <v>293.9</v>
      </c>
      <c r="K14" s="121">
        <v>239.2</v>
      </c>
      <c r="L14" s="121" t="s">
        <v>988</v>
      </c>
      <c r="M14" s="121"/>
      <c r="N14" s="121"/>
      <c r="O14" s="121"/>
      <c r="P14" s="121"/>
      <c r="Q14" s="121"/>
      <c r="R14" s="121"/>
      <c r="S14" s="121"/>
      <c r="T14" s="121"/>
      <c r="U14" s="139">
        <v>2018</v>
      </c>
      <c r="V14" s="5"/>
    </row>
    <row r="15" spans="1:22" s="27" customFormat="1" ht="30.75" customHeight="1">
      <c r="A15" s="121">
        <v>3</v>
      </c>
      <c r="B15" s="124" t="s">
        <v>850</v>
      </c>
      <c r="C15" s="121" t="s">
        <v>851</v>
      </c>
      <c r="D15" s="123">
        <v>39608</v>
      </c>
      <c r="E15" s="121">
        <v>29</v>
      </c>
      <c r="F15" s="121">
        <v>11</v>
      </c>
      <c r="G15" s="121">
        <v>7</v>
      </c>
      <c r="H15" s="121">
        <v>4</v>
      </c>
      <c r="I15" s="125">
        <v>407.7</v>
      </c>
      <c r="J15" s="121">
        <v>255.3</v>
      </c>
      <c r="K15" s="121">
        <v>152.4</v>
      </c>
      <c r="L15" s="121" t="s">
        <v>988</v>
      </c>
      <c r="M15" s="121"/>
      <c r="N15" s="121"/>
      <c r="O15" s="121"/>
      <c r="P15" s="121"/>
      <c r="Q15" s="121"/>
      <c r="R15" s="121"/>
      <c r="S15" s="121"/>
      <c r="T15" s="121"/>
      <c r="U15" s="139">
        <v>2018</v>
      </c>
      <c r="V15" s="5"/>
    </row>
    <row r="16" spans="1:22" s="27" customFormat="1" ht="21" customHeight="1">
      <c r="A16" s="121">
        <v>4</v>
      </c>
      <c r="B16" s="124" t="s">
        <v>852</v>
      </c>
      <c r="C16" s="121" t="s">
        <v>851</v>
      </c>
      <c r="D16" s="123">
        <v>39608</v>
      </c>
      <c r="E16" s="121">
        <v>30</v>
      </c>
      <c r="F16" s="121">
        <v>9</v>
      </c>
      <c r="G16" s="121">
        <v>4</v>
      </c>
      <c r="H16" s="121">
        <v>5</v>
      </c>
      <c r="I16" s="125">
        <v>384.4</v>
      </c>
      <c r="J16" s="121">
        <v>164.2</v>
      </c>
      <c r="K16" s="121">
        <v>220.2</v>
      </c>
      <c r="L16" s="121" t="s">
        <v>988</v>
      </c>
      <c r="M16" s="121"/>
      <c r="N16" s="121"/>
      <c r="O16" s="121"/>
      <c r="P16" s="121"/>
      <c r="Q16" s="121"/>
      <c r="R16" s="121"/>
      <c r="S16" s="121"/>
      <c r="T16" s="121"/>
      <c r="U16" s="139">
        <v>2018</v>
      </c>
      <c r="V16" s="18"/>
    </row>
    <row r="17" spans="1:22" s="27" customFormat="1" ht="21" customHeight="1">
      <c r="A17" s="121">
        <v>5</v>
      </c>
      <c r="B17" s="124" t="s">
        <v>853</v>
      </c>
      <c r="C17" s="121" t="s">
        <v>851</v>
      </c>
      <c r="D17" s="123">
        <v>39608</v>
      </c>
      <c r="E17" s="121">
        <v>22</v>
      </c>
      <c r="F17" s="121">
        <v>10</v>
      </c>
      <c r="G17" s="121">
        <v>4</v>
      </c>
      <c r="H17" s="121">
        <v>6</v>
      </c>
      <c r="I17" s="125">
        <v>398.2</v>
      </c>
      <c r="J17" s="121">
        <v>133.6</v>
      </c>
      <c r="K17" s="121">
        <v>264.5</v>
      </c>
      <c r="L17" s="121" t="s">
        <v>988</v>
      </c>
      <c r="M17" s="121"/>
      <c r="N17" s="121"/>
      <c r="O17" s="121"/>
      <c r="P17" s="121"/>
      <c r="Q17" s="121"/>
      <c r="R17" s="121"/>
      <c r="S17" s="121"/>
      <c r="T17" s="121"/>
      <c r="U17" s="139">
        <v>2018</v>
      </c>
      <c r="V17" s="5"/>
    </row>
    <row r="18" spans="1:22" s="27" customFormat="1" ht="23.25" customHeight="1">
      <c r="A18" s="121">
        <v>6</v>
      </c>
      <c r="B18" s="124" t="s">
        <v>854</v>
      </c>
      <c r="C18" s="121" t="s">
        <v>851</v>
      </c>
      <c r="D18" s="123">
        <v>39608</v>
      </c>
      <c r="E18" s="121">
        <v>20</v>
      </c>
      <c r="F18" s="121">
        <v>25</v>
      </c>
      <c r="G18" s="121">
        <v>14</v>
      </c>
      <c r="H18" s="121">
        <v>11</v>
      </c>
      <c r="I18" s="125">
        <v>916.7</v>
      </c>
      <c r="J18" s="121">
        <v>262.1</v>
      </c>
      <c r="K18" s="121">
        <v>145.4</v>
      </c>
      <c r="L18" s="121" t="s">
        <v>988</v>
      </c>
      <c r="M18" s="121"/>
      <c r="N18" s="121"/>
      <c r="O18" s="121"/>
      <c r="P18" s="121"/>
      <c r="Q18" s="121"/>
      <c r="R18" s="121"/>
      <c r="S18" s="121"/>
      <c r="T18" s="121"/>
      <c r="U18" s="139">
        <v>2018</v>
      </c>
      <c r="V18" s="5"/>
    </row>
    <row r="19" spans="1:22" ht="21" customHeight="1">
      <c r="A19" s="121">
        <v>7</v>
      </c>
      <c r="B19" s="124" t="s">
        <v>855</v>
      </c>
      <c r="C19" s="121" t="s">
        <v>851</v>
      </c>
      <c r="D19" s="123">
        <v>39608</v>
      </c>
      <c r="E19" s="121">
        <v>54</v>
      </c>
      <c r="F19" s="121">
        <v>23</v>
      </c>
      <c r="G19" s="121">
        <v>14</v>
      </c>
      <c r="H19" s="121">
        <v>9</v>
      </c>
      <c r="I19" s="125">
        <v>963.3</v>
      </c>
      <c r="J19" s="121">
        <v>558.5</v>
      </c>
      <c r="K19" s="121">
        <v>158.7</v>
      </c>
      <c r="L19" s="121" t="s">
        <v>988</v>
      </c>
      <c r="M19" s="121"/>
      <c r="N19" s="121"/>
      <c r="O19" s="121"/>
      <c r="P19" s="121"/>
      <c r="Q19" s="121"/>
      <c r="R19" s="121"/>
      <c r="S19" s="121"/>
      <c r="T19" s="121"/>
      <c r="U19" s="129">
        <v>2018</v>
      </c>
      <c r="V19" s="5"/>
    </row>
    <row r="20" spans="1:22" ht="19.5" customHeight="1">
      <c r="A20" s="121">
        <v>8</v>
      </c>
      <c r="B20" s="124" t="s">
        <v>856</v>
      </c>
      <c r="C20" s="121" t="s">
        <v>851</v>
      </c>
      <c r="D20" s="123">
        <v>39608</v>
      </c>
      <c r="E20" s="121">
        <v>17</v>
      </c>
      <c r="F20" s="121">
        <v>4</v>
      </c>
      <c r="G20" s="121"/>
      <c r="H20" s="121"/>
      <c r="I20" s="125">
        <v>224.3</v>
      </c>
      <c r="J20" s="121"/>
      <c r="K20" s="121"/>
      <c r="L20" s="121"/>
      <c r="M20" s="121"/>
      <c r="N20" s="121"/>
      <c r="O20" s="156" t="s">
        <v>989</v>
      </c>
      <c r="P20" s="157"/>
      <c r="Q20" s="158"/>
      <c r="R20" s="121"/>
      <c r="S20" s="121"/>
      <c r="T20" s="121"/>
      <c r="U20" s="129">
        <v>2016</v>
      </c>
      <c r="V20" s="5"/>
    </row>
    <row r="21" spans="1:22" ht="18.75" customHeight="1">
      <c r="A21" s="121">
        <v>9</v>
      </c>
      <c r="B21" s="122" t="s">
        <v>857</v>
      </c>
      <c r="C21" s="121">
        <v>116</v>
      </c>
      <c r="D21" s="123">
        <v>40848</v>
      </c>
      <c r="E21" s="121">
        <v>13</v>
      </c>
      <c r="F21" s="121">
        <v>5</v>
      </c>
      <c r="G21" s="121">
        <v>2</v>
      </c>
      <c r="H21" s="121">
        <v>3</v>
      </c>
      <c r="I21" s="121">
        <v>144.7</v>
      </c>
      <c r="J21" s="121">
        <v>63.9</v>
      </c>
      <c r="K21" s="121">
        <v>80.8</v>
      </c>
      <c r="L21" s="121"/>
      <c r="M21" s="121"/>
      <c r="N21" s="121"/>
      <c r="O21" s="156" t="s">
        <v>989</v>
      </c>
      <c r="P21" s="157"/>
      <c r="Q21" s="158"/>
      <c r="R21" s="121"/>
      <c r="S21" s="121"/>
      <c r="T21" s="121"/>
      <c r="U21" s="129">
        <v>2019</v>
      </c>
      <c r="V21" s="5"/>
    </row>
    <row r="22" spans="1:22" ht="18" customHeight="1">
      <c r="A22" s="121">
        <v>10</v>
      </c>
      <c r="B22" s="124" t="s">
        <v>858</v>
      </c>
      <c r="C22" s="121" t="s">
        <v>851</v>
      </c>
      <c r="D22" s="123">
        <v>39608</v>
      </c>
      <c r="E22" s="121">
        <v>7</v>
      </c>
      <c r="F22" s="121">
        <v>2</v>
      </c>
      <c r="G22" s="121"/>
      <c r="H22" s="121"/>
      <c r="I22" s="125">
        <v>115.6</v>
      </c>
      <c r="J22" s="121"/>
      <c r="K22" s="121"/>
      <c r="L22" s="121"/>
      <c r="M22" s="121"/>
      <c r="N22" s="121"/>
      <c r="O22" s="156" t="s">
        <v>990</v>
      </c>
      <c r="P22" s="157"/>
      <c r="Q22" s="158"/>
      <c r="R22" s="121"/>
      <c r="S22" s="121"/>
      <c r="T22" s="121"/>
      <c r="U22" s="129">
        <v>2019</v>
      </c>
      <c r="V22" s="5"/>
    </row>
    <row r="23" spans="1:22" ht="16.5" customHeight="1">
      <c r="A23" s="121">
        <v>11</v>
      </c>
      <c r="B23" s="124" t="s">
        <v>859</v>
      </c>
      <c r="C23" s="121" t="s">
        <v>860</v>
      </c>
      <c r="D23" s="123">
        <v>39810</v>
      </c>
      <c r="E23" s="121">
        <v>10</v>
      </c>
      <c r="F23" s="121">
        <v>4</v>
      </c>
      <c r="G23" s="121"/>
      <c r="H23" s="121"/>
      <c r="I23" s="125">
        <v>101</v>
      </c>
      <c r="J23" s="121"/>
      <c r="K23" s="121"/>
      <c r="L23" s="121"/>
      <c r="M23" s="121"/>
      <c r="N23" s="121"/>
      <c r="O23" s="156" t="s">
        <v>989</v>
      </c>
      <c r="P23" s="157"/>
      <c r="Q23" s="158"/>
      <c r="R23" s="121"/>
      <c r="S23" s="121"/>
      <c r="T23" s="121"/>
      <c r="U23" s="129">
        <v>2019</v>
      </c>
      <c r="V23" s="5"/>
    </row>
    <row r="24" spans="1:22" ht="20.25" customHeight="1">
      <c r="A24" s="121">
        <v>12</v>
      </c>
      <c r="B24" s="124" t="s">
        <v>861</v>
      </c>
      <c r="C24" s="121" t="s">
        <v>862</v>
      </c>
      <c r="D24" s="123">
        <v>39496</v>
      </c>
      <c r="E24" s="121">
        <v>3</v>
      </c>
      <c r="F24" s="121">
        <v>2</v>
      </c>
      <c r="G24" s="121"/>
      <c r="H24" s="121"/>
      <c r="I24" s="125">
        <v>140.9</v>
      </c>
      <c r="J24" s="121"/>
      <c r="K24" s="121"/>
      <c r="L24" s="121"/>
      <c r="M24" s="121"/>
      <c r="N24" s="121"/>
      <c r="O24" s="156" t="s">
        <v>989</v>
      </c>
      <c r="P24" s="157"/>
      <c r="Q24" s="158"/>
      <c r="R24" s="121"/>
      <c r="S24" s="121"/>
      <c r="T24" s="121"/>
      <c r="U24" s="129">
        <v>2019</v>
      </c>
      <c r="V24" s="5"/>
    </row>
    <row r="25" spans="1:22" ht="19.5" customHeight="1">
      <c r="A25" s="121">
        <v>13</v>
      </c>
      <c r="B25" s="124" t="s">
        <v>863</v>
      </c>
      <c r="C25" s="121" t="s">
        <v>851</v>
      </c>
      <c r="D25" s="123">
        <v>39608</v>
      </c>
      <c r="E25" s="121">
        <v>15</v>
      </c>
      <c r="F25" s="121">
        <v>4</v>
      </c>
      <c r="G25" s="121"/>
      <c r="H25" s="121"/>
      <c r="I25" s="125">
        <v>247.8</v>
      </c>
      <c r="J25" s="121"/>
      <c r="K25" s="121"/>
      <c r="L25" s="121"/>
      <c r="M25" s="121"/>
      <c r="N25" s="121"/>
      <c r="O25" s="156" t="s">
        <v>989</v>
      </c>
      <c r="P25" s="157"/>
      <c r="Q25" s="158"/>
      <c r="R25" s="121"/>
      <c r="S25" s="121"/>
      <c r="T25" s="121"/>
      <c r="U25" s="129">
        <v>2019</v>
      </c>
      <c r="V25" s="5"/>
    </row>
    <row r="26" spans="1:22" ht="21" customHeight="1">
      <c r="A26" s="121">
        <v>14</v>
      </c>
      <c r="B26" s="124" t="s">
        <v>864</v>
      </c>
      <c r="C26" s="121" t="s">
        <v>862</v>
      </c>
      <c r="D26" s="123">
        <v>39496</v>
      </c>
      <c r="E26" s="121">
        <v>6</v>
      </c>
      <c r="F26" s="121">
        <v>2</v>
      </c>
      <c r="G26" s="121"/>
      <c r="H26" s="121"/>
      <c r="I26" s="125">
        <v>86</v>
      </c>
      <c r="J26" s="121"/>
      <c r="K26" s="121"/>
      <c r="L26" s="121"/>
      <c r="M26" s="121"/>
      <c r="N26" s="121"/>
      <c r="O26" s="156" t="s">
        <v>989</v>
      </c>
      <c r="P26" s="157"/>
      <c r="Q26" s="158"/>
      <c r="R26" s="121"/>
      <c r="S26" s="121"/>
      <c r="T26" s="121"/>
      <c r="U26" s="129">
        <v>2019</v>
      </c>
      <c r="V26" s="5"/>
    </row>
    <row r="27" spans="1:22" ht="19.5" customHeight="1">
      <c r="A27" s="121">
        <v>15</v>
      </c>
      <c r="B27" s="124" t="s">
        <v>865</v>
      </c>
      <c r="C27" s="121" t="s">
        <v>851</v>
      </c>
      <c r="D27" s="123">
        <v>39608</v>
      </c>
      <c r="E27" s="121">
        <v>7</v>
      </c>
      <c r="F27" s="121">
        <v>2</v>
      </c>
      <c r="G27" s="121"/>
      <c r="H27" s="121"/>
      <c r="I27" s="125">
        <v>139.6</v>
      </c>
      <c r="J27" s="121"/>
      <c r="K27" s="121"/>
      <c r="L27" s="121"/>
      <c r="M27" s="121"/>
      <c r="N27" s="121"/>
      <c r="O27" s="156" t="s">
        <v>989</v>
      </c>
      <c r="P27" s="157"/>
      <c r="Q27" s="158"/>
      <c r="R27" s="121"/>
      <c r="S27" s="121"/>
      <c r="T27" s="121"/>
      <c r="U27" s="129">
        <v>2019</v>
      </c>
      <c r="V27" s="5"/>
    </row>
    <row r="28" spans="1:22" ht="19.5" customHeight="1">
      <c r="A28" s="121">
        <v>16</v>
      </c>
      <c r="B28" s="124" t="s">
        <v>866</v>
      </c>
      <c r="C28" s="121" t="s">
        <v>851</v>
      </c>
      <c r="D28" s="123">
        <v>39608</v>
      </c>
      <c r="E28" s="121">
        <v>82</v>
      </c>
      <c r="F28" s="121">
        <v>40</v>
      </c>
      <c r="G28" s="121"/>
      <c r="H28" s="121"/>
      <c r="I28" s="125">
        <v>1280</v>
      </c>
      <c r="J28" s="121"/>
      <c r="K28" s="121"/>
      <c r="L28" s="121"/>
      <c r="M28" s="121"/>
      <c r="N28" s="121"/>
      <c r="O28" s="156" t="s">
        <v>989</v>
      </c>
      <c r="P28" s="157"/>
      <c r="Q28" s="158"/>
      <c r="R28" s="121"/>
      <c r="S28" s="121"/>
      <c r="T28" s="121"/>
      <c r="U28" s="129">
        <v>2019</v>
      </c>
      <c r="V28" s="5"/>
    </row>
    <row r="29" spans="1:22" ht="21.75" customHeight="1">
      <c r="A29" s="121">
        <v>17</v>
      </c>
      <c r="B29" s="124" t="s">
        <v>867</v>
      </c>
      <c r="C29" s="121" t="s">
        <v>860</v>
      </c>
      <c r="D29" s="123">
        <v>39810</v>
      </c>
      <c r="E29" s="121">
        <v>94</v>
      </c>
      <c r="F29" s="121">
        <v>34</v>
      </c>
      <c r="G29" s="121"/>
      <c r="H29" s="121"/>
      <c r="I29" s="125">
        <v>1718.6</v>
      </c>
      <c r="J29" s="121"/>
      <c r="K29" s="121"/>
      <c r="L29" s="121"/>
      <c r="M29" s="121"/>
      <c r="N29" s="121"/>
      <c r="O29" s="156" t="s">
        <v>989</v>
      </c>
      <c r="P29" s="157"/>
      <c r="Q29" s="158"/>
      <c r="R29" s="121"/>
      <c r="S29" s="121"/>
      <c r="T29" s="121"/>
      <c r="U29" s="129">
        <v>2019</v>
      </c>
      <c r="V29" s="5"/>
    </row>
    <row r="30" spans="1:22" ht="26.25" customHeight="1">
      <c r="A30" s="121">
        <v>18</v>
      </c>
      <c r="B30" s="124" t="s">
        <v>868</v>
      </c>
      <c r="C30" s="121">
        <v>10</v>
      </c>
      <c r="D30" s="123">
        <v>40792</v>
      </c>
      <c r="E30" s="121">
        <v>12</v>
      </c>
      <c r="F30" s="121">
        <v>4</v>
      </c>
      <c r="G30" s="121">
        <v>3</v>
      </c>
      <c r="H30" s="121">
        <v>1</v>
      </c>
      <c r="I30" s="125">
        <v>140.1</v>
      </c>
      <c r="J30" s="121">
        <v>103.3</v>
      </c>
      <c r="K30" s="121">
        <v>36.8</v>
      </c>
      <c r="L30" s="121"/>
      <c r="M30" s="121"/>
      <c r="N30" s="121"/>
      <c r="O30" s="156" t="s">
        <v>989</v>
      </c>
      <c r="P30" s="157"/>
      <c r="Q30" s="158"/>
      <c r="R30" s="121"/>
      <c r="S30" s="121"/>
      <c r="T30" s="121"/>
      <c r="U30" s="129">
        <v>2019</v>
      </c>
      <c r="V30" s="5"/>
    </row>
    <row r="31" spans="1:22" ht="18.75" customHeight="1">
      <c r="A31" s="121">
        <v>19</v>
      </c>
      <c r="B31" s="124" t="s">
        <v>869</v>
      </c>
      <c r="C31" s="121" t="s">
        <v>860</v>
      </c>
      <c r="D31" s="123">
        <v>39810</v>
      </c>
      <c r="E31" s="121">
        <v>4</v>
      </c>
      <c r="F31" s="121">
        <v>2</v>
      </c>
      <c r="G31" s="121">
        <v>1</v>
      </c>
      <c r="H31" s="121">
        <v>1</v>
      </c>
      <c r="I31" s="125">
        <v>108.6</v>
      </c>
      <c r="J31" s="121">
        <v>67.6</v>
      </c>
      <c r="K31" s="121">
        <v>41</v>
      </c>
      <c r="L31" s="121"/>
      <c r="M31" s="121"/>
      <c r="N31" s="121"/>
      <c r="O31" s="156" t="s">
        <v>989</v>
      </c>
      <c r="P31" s="157"/>
      <c r="Q31" s="158"/>
      <c r="R31" s="121"/>
      <c r="S31" s="121"/>
      <c r="T31" s="121"/>
      <c r="U31" s="129">
        <v>2019</v>
      </c>
      <c r="V31" s="5"/>
    </row>
    <row r="32" spans="1:22" ht="21" customHeight="1">
      <c r="A32" s="121">
        <v>20</v>
      </c>
      <c r="B32" s="122" t="s">
        <v>870</v>
      </c>
      <c r="C32" s="121">
        <v>59</v>
      </c>
      <c r="D32" s="123">
        <v>40792</v>
      </c>
      <c r="E32" s="121">
        <v>25</v>
      </c>
      <c r="F32" s="121">
        <v>7</v>
      </c>
      <c r="G32" s="121">
        <v>2</v>
      </c>
      <c r="H32" s="121">
        <v>5</v>
      </c>
      <c r="I32" s="125">
        <v>244.8</v>
      </c>
      <c r="J32" s="121">
        <v>91.9</v>
      </c>
      <c r="K32" s="121">
        <v>152.9</v>
      </c>
      <c r="L32" s="121"/>
      <c r="M32" s="121"/>
      <c r="N32" s="121"/>
      <c r="O32" s="156" t="s">
        <v>989</v>
      </c>
      <c r="P32" s="157"/>
      <c r="Q32" s="158"/>
      <c r="R32" s="121"/>
      <c r="S32" s="121"/>
      <c r="T32" s="121"/>
      <c r="U32" s="129">
        <v>2019</v>
      </c>
      <c r="V32" s="5"/>
    </row>
    <row r="33" spans="1:22" ht="18" customHeight="1">
      <c r="A33" s="121">
        <v>21</v>
      </c>
      <c r="B33" s="122" t="s">
        <v>871</v>
      </c>
      <c r="C33" s="121">
        <v>118</v>
      </c>
      <c r="D33" s="123">
        <v>40848</v>
      </c>
      <c r="E33" s="121">
        <v>26</v>
      </c>
      <c r="F33" s="121">
        <v>11</v>
      </c>
      <c r="G33" s="121">
        <v>4</v>
      </c>
      <c r="H33" s="121">
        <v>7</v>
      </c>
      <c r="I33" s="121">
        <v>428.8</v>
      </c>
      <c r="J33" s="121">
        <v>118.4</v>
      </c>
      <c r="K33" s="121">
        <v>310.4</v>
      </c>
      <c r="L33" s="121" t="s">
        <v>988</v>
      </c>
      <c r="M33" s="121"/>
      <c r="N33" s="121"/>
      <c r="O33" s="156"/>
      <c r="P33" s="157"/>
      <c r="Q33" s="158"/>
      <c r="R33" s="121"/>
      <c r="S33" s="121"/>
      <c r="T33" s="121"/>
      <c r="U33" s="129">
        <v>2017</v>
      </c>
      <c r="V33" s="5"/>
    </row>
    <row r="34" spans="1:22" ht="12.75">
      <c r="A34" s="121">
        <v>22</v>
      </c>
      <c r="B34" s="122" t="s">
        <v>872</v>
      </c>
      <c r="C34" s="121">
        <v>166</v>
      </c>
      <c r="D34" s="123">
        <v>40862</v>
      </c>
      <c r="E34" s="121">
        <v>5</v>
      </c>
      <c r="F34" s="121">
        <v>2</v>
      </c>
      <c r="G34" s="121">
        <v>1</v>
      </c>
      <c r="H34" s="121">
        <v>1</v>
      </c>
      <c r="I34" s="121">
        <v>110.4</v>
      </c>
      <c r="J34" s="121">
        <v>54.6</v>
      </c>
      <c r="K34" s="121">
        <v>55.8</v>
      </c>
      <c r="L34" s="121" t="s">
        <v>988</v>
      </c>
      <c r="M34" s="121"/>
      <c r="N34" s="121"/>
      <c r="O34" s="156"/>
      <c r="P34" s="157"/>
      <c r="Q34" s="158"/>
      <c r="R34" s="121"/>
      <c r="S34" s="121"/>
      <c r="T34" s="121"/>
      <c r="U34" s="129">
        <v>2017</v>
      </c>
      <c r="V34" s="5"/>
    </row>
    <row r="35" spans="1:22" ht="12.75">
      <c r="A35" s="121">
        <v>23</v>
      </c>
      <c r="B35" s="122" t="s">
        <v>873</v>
      </c>
      <c r="C35" s="121">
        <v>167</v>
      </c>
      <c r="D35" s="123">
        <v>40862</v>
      </c>
      <c r="E35" s="121">
        <v>10</v>
      </c>
      <c r="F35" s="121">
        <v>2</v>
      </c>
      <c r="G35" s="121">
        <v>0</v>
      </c>
      <c r="H35" s="121">
        <v>2</v>
      </c>
      <c r="I35" s="121">
        <v>109.8</v>
      </c>
      <c r="J35" s="121">
        <v>0</v>
      </c>
      <c r="K35" s="121">
        <v>109.8</v>
      </c>
      <c r="L35" s="121" t="s">
        <v>988</v>
      </c>
      <c r="M35" s="121"/>
      <c r="N35" s="121"/>
      <c r="O35" s="156"/>
      <c r="P35" s="157"/>
      <c r="Q35" s="158"/>
      <c r="R35" s="121"/>
      <c r="S35" s="121"/>
      <c r="T35" s="121"/>
      <c r="U35" s="129">
        <v>2017</v>
      </c>
      <c r="V35" s="5"/>
    </row>
    <row r="36" spans="1:22" ht="12.75">
      <c r="A36" s="121">
        <v>24</v>
      </c>
      <c r="B36" s="122" t="s">
        <v>874</v>
      </c>
      <c r="C36" s="121">
        <v>168</v>
      </c>
      <c r="D36" s="123">
        <v>40862</v>
      </c>
      <c r="E36" s="121">
        <v>7</v>
      </c>
      <c r="F36" s="121">
        <v>2</v>
      </c>
      <c r="G36" s="121">
        <v>0</v>
      </c>
      <c r="H36" s="121">
        <v>2</v>
      </c>
      <c r="I36" s="121">
        <v>110.6</v>
      </c>
      <c r="J36" s="121">
        <v>0</v>
      </c>
      <c r="K36" s="121">
        <v>110.6</v>
      </c>
      <c r="L36" s="121" t="s">
        <v>988</v>
      </c>
      <c r="M36" s="121"/>
      <c r="N36" s="121"/>
      <c r="O36" s="156"/>
      <c r="P36" s="157"/>
      <c r="Q36" s="158"/>
      <c r="R36" s="121"/>
      <c r="S36" s="121"/>
      <c r="T36" s="121"/>
      <c r="U36" s="129">
        <v>2017</v>
      </c>
      <c r="V36" s="5"/>
    </row>
    <row r="37" spans="1:22" ht="12.75">
      <c r="A37" s="121">
        <v>25</v>
      </c>
      <c r="B37" s="122" t="s">
        <v>875</v>
      </c>
      <c r="C37" s="121">
        <v>164</v>
      </c>
      <c r="D37" s="123">
        <v>40862</v>
      </c>
      <c r="E37" s="121">
        <v>7</v>
      </c>
      <c r="F37" s="121">
        <v>2</v>
      </c>
      <c r="G37" s="121">
        <v>1</v>
      </c>
      <c r="H37" s="121">
        <v>1</v>
      </c>
      <c r="I37" s="121">
        <v>143.2</v>
      </c>
      <c r="J37" s="121">
        <v>71.6</v>
      </c>
      <c r="K37" s="121">
        <v>71.6</v>
      </c>
      <c r="L37" s="121" t="s">
        <v>988</v>
      </c>
      <c r="M37" s="121"/>
      <c r="N37" s="121"/>
      <c r="O37" s="156"/>
      <c r="P37" s="157"/>
      <c r="Q37" s="158"/>
      <c r="R37" s="121"/>
      <c r="S37" s="121"/>
      <c r="T37" s="121"/>
      <c r="U37" s="129">
        <v>2019</v>
      </c>
      <c r="V37" s="5"/>
    </row>
    <row r="38" spans="1:22" ht="12.75">
      <c r="A38" s="121">
        <v>26</v>
      </c>
      <c r="B38" s="122" t="s">
        <v>876</v>
      </c>
      <c r="C38" s="121">
        <v>127</v>
      </c>
      <c r="D38" s="123">
        <v>40848</v>
      </c>
      <c r="E38" s="121">
        <v>37</v>
      </c>
      <c r="F38" s="121">
        <v>16</v>
      </c>
      <c r="G38" s="121">
        <v>9</v>
      </c>
      <c r="H38" s="121">
        <v>7</v>
      </c>
      <c r="I38" s="121">
        <v>660</v>
      </c>
      <c r="J38" s="121">
        <v>456.1</v>
      </c>
      <c r="K38" s="121">
        <v>203.9</v>
      </c>
      <c r="L38" s="121" t="s">
        <v>988</v>
      </c>
      <c r="M38" s="121"/>
      <c r="N38" s="121"/>
      <c r="O38" s="156"/>
      <c r="P38" s="157"/>
      <c r="Q38" s="158"/>
      <c r="R38" s="121"/>
      <c r="S38" s="121"/>
      <c r="T38" s="121"/>
      <c r="U38" s="129">
        <v>2019</v>
      </c>
      <c r="V38" s="5"/>
    </row>
    <row r="39" spans="1:22" ht="12.75">
      <c r="A39" s="121">
        <v>27</v>
      </c>
      <c r="B39" s="122" t="s">
        <v>877</v>
      </c>
      <c r="C39" s="121">
        <v>165</v>
      </c>
      <c r="D39" s="123">
        <v>40862</v>
      </c>
      <c r="E39" s="121">
        <v>11</v>
      </c>
      <c r="F39" s="121">
        <v>3</v>
      </c>
      <c r="G39" s="121">
        <v>2</v>
      </c>
      <c r="H39" s="121">
        <v>1</v>
      </c>
      <c r="I39" s="121">
        <v>109.9</v>
      </c>
      <c r="J39" s="121">
        <v>54.7</v>
      </c>
      <c r="K39" s="121">
        <v>55.2</v>
      </c>
      <c r="L39" s="121" t="s">
        <v>988</v>
      </c>
      <c r="M39" s="121"/>
      <c r="N39" s="121"/>
      <c r="O39" s="156"/>
      <c r="P39" s="157"/>
      <c r="Q39" s="158"/>
      <c r="R39" s="121"/>
      <c r="S39" s="121"/>
      <c r="T39" s="121"/>
      <c r="U39" s="129">
        <v>2019</v>
      </c>
      <c r="V39" s="5"/>
    </row>
    <row r="40" spans="1:22" ht="15">
      <c r="A40" s="121">
        <v>28</v>
      </c>
      <c r="B40" s="122" t="s">
        <v>878</v>
      </c>
      <c r="C40" s="121">
        <v>79</v>
      </c>
      <c r="D40" s="123">
        <v>40828</v>
      </c>
      <c r="E40" s="121">
        <v>28</v>
      </c>
      <c r="F40" s="121">
        <v>13</v>
      </c>
      <c r="G40" s="121">
        <v>9</v>
      </c>
      <c r="H40" s="121">
        <v>4</v>
      </c>
      <c r="I40" s="121">
        <v>457.8</v>
      </c>
      <c r="J40" s="121">
        <v>249.7</v>
      </c>
      <c r="K40" s="121">
        <v>207.4</v>
      </c>
      <c r="L40" s="121" t="s">
        <v>988</v>
      </c>
      <c r="M40" s="121"/>
      <c r="N40" s="121"/>
      <c r="O40" s="156"/>
      <c r="P40" s="157"/>
      <c r="Q40" s="158"/>
      <c r="R40" s="121"/>
      <c r="S40" s="121"/>
      <c r="T40" s="121"/>
      <c r="U40" s="130">
        <v>2019</v>
      </c>
      <c r="V40" s="5"/>
    </row>
    <row r="41" spans="1:21" ht="15">
      <c r="A41" s="121">
        <v>29</v>
      </c>
      <c r="B41" s="122" t="s">
        <v>879</v>
      </c>
      <c r="C41" s="121">
        <v>80</v>
      </c>
      <c r="D41" s="123">
        <v>40828</v>
      </c>
      <c r="E41" s="121">
        <v>30</v>
      </c>
      <c r="F41" s="121">
        <v>11</v>
      </c>
      <c r="G41" s="121">
        <v>5</v>
      </c>
      <c r="H41" s="121">
        <v>6</v>
      </c>
      <c r="I41" s="121">
        <v>453.6</v>
      </c>
      <c r="J41" s="121">
        <v>182.2</v>
      </c>
      <c r="K41" s="121">
        <v>271.4</v>
      </c>
      <c r="L41" s="121" t="s">
        <v>988</v>
      </c>
      <c r="M41" s="121"/>
      <c r="N41" s="121"/>
      <c r="O41" s="156"/>
      <c r="P41" s="157"/>
      <c r="Q41" s="158"/>
      <c r="R41" s="121"/>
      <c r="S41" s="121"/>
      <c r="T41" s="121"/>
      <c r="U41" s="130">
        <v>2019</v>
      </c>
    </row>
    <row r="42" spans="1:21" ht="12.75">
      <c r="A42" s="121">
        <v>30</v>
      </c>
      <c r="B42" s="124" t="s">
        <v>880</v>
      </c>
      <c r="C42" s="121" t="s">
        <v>881</v>
      </c>
      <c r="D42" s="123">
        <v>39527</v>
      </c>
      <c r="E42" s="121">
        <v>8</v>
      </c>
      <c r="F42" s="121">
        <v>4</v>
      </c>
      <c r="G42" s="121"/>
      <c r="H42" s="121"/>
      <c r="I42" s="125">
        <v>141.1</v>
      </c>
      <c r="J42" s="121"/>
      <c r="K42" s="121"/>
      <c r="L42" s="121"/>
      <c r="M42" s="121"/>
      <c r="N42" s="121"/>
      <c r="O42" s="156" t="s">
        <v>991</v>
      </c>
      <c r="P42" s="157"/>
      <c r="Q42" s="158"/>
      <c r="R42" s="121"/>
      <c r="S42" s="121"/>
      <c r="T42" s="121"/>
      <c r="U42" s="129">
        <v>2018</v>
      </c>
    </row>
    <row r="43" spans="1:22" ht="12.75">
      <c r="A43" s="121">
        <v>31</v>
      </c>
      <c r="B43" s="122" t="s">
        <v>882</v>
      </c>
      <c r="C43" s="121">
        <v>1</v>
      </c>
      <c r="D43" s="123">
        <v>40792</v>
      </c>
      <c r="E43" s="121">
        <v>22</v>
      </c>
      <c r="F43" s="121">
        <v>18</v>
      </c>
      <c r="G43" s="121"/>
      <c r="H43" s="121"/>
      <c r="I43" s="121">
        <v>391</v>
      </c>
      <c r="J43" s="121"/>
      <c r="K43" s="121"/>
      <c r="L43" s="121"/>
      <c r="M43" s="121"/>
      <c r="N43" s="121"/>
      <c r="O43" s="156" t="s">
        <v>991</v>
      </c>
      <c r="P43" s="157"/>
      <c r="Q43" s="158"/>
      <c r="R43" s="121"/>
      <c r="S43" s="121"/>
      <c r="T43" s="121"/>
      <c r="U43" s="142">
        <v>2018</v>
      </c>
      <c r="V43" s="143"/>
    </row>
    <row r="44" spans="1:22" ht="12.75">
      <c r="A44" s="121">
        <v>32</v>
      </c>
      <c r="B44" s="122" t="s">
        <v>883</v>
      </c>
      <c r="C44" s="121">
        <v>2</v>
      </c>
      <c r="D44" s="123">
        <v>40792</v>
      </c>
      <c r="E44" s="121">
        <v>10</v>
      </c>
      <c r="F44" s="121">
        <v>4</v>
      </c>
      <c r="G44" s="121">
        <v>0</v>
      </c>
      <c r="H44" s="121">
        <v>4</v>
      </c>
      <c r="I44" s="121">
        <v>114.7</v>
      </c>
      <c r="J44" s="121">
        <v>0</v>
      </c>
      <c r="K44" s="121">
        <v>114.7</v>
      </c>
      <c r="L44" s="121"/>
      <c r="M44" s="121"/>
      <c r="N44" s="121"/>
      <c r="O44" s="156" t="s">
        <v>991</v>
      </c>
      <c r="P44" s="157"/>
      <c r="Q44" s="158"/>
      <c r="R44" s="121"/>
      <c r="S44" s="121"/>
      <c r="T44" s="121"/>
      <c r="U44" s="142">
        <v>2018</v>
      </c>
      <c r="V44" s="144"/>
    </row>
    <row r="45" spans="1:22" ht="15" customHeight="1">
      <c r="A45" s="121">
        <v>33</v>
      </c>
      <c r="B45" s="122" t="s">
        <v>884</v>
      </c>
      <c r="C45" s="121">
        <v>23</v>
      </c>
      <c r="D45" s="123">
        <v>40792</v>
      </c>
      <c r="E45" s="121">
        <v>24</v>
      </c>
      <c r="F45" s="121">
        <v>8</v>
      </c>
      <c r="G45" s="121">
        <v>2</v>
      </c>
      <c r="H45" s="121">
        <v>6</v>
      </c>
      <c r="I45" s="121">
        <v>482.2</v>
      </c>
      <c r="J45" s="121">
        <v>88.6</v>
      </c>
      <c r="K45" s="121">
        <v>339.6</v>
      </c>
      <c r="L45" s="121" t="s">
        <v>988</v>
      </c>
      <c r="M45" s="121"/>
      <c r="N45" s="121"/>
      <c r="O45" s="156"/>
      <c r="P45" s="157"/>
      <c r="Q45" s="158"/>
      <c r="R45" s="121"/>
      <c r="S45" s="121"/>
      <c r="T45" s="121"/>
      <c r="U45" s="142">
        <v>2021</v>
      </c>
      <c r="V45" s="144"/>
    </row>
    <row r="46" spans="1:22" ht="18" customHeight="1">
      <c r="A46" s="121">
        <v>34</v>
      </c>
      <c r="B46" s="122" t="s">
        <v>885</v>
      </c>
      <c r="C46" s="121">
        <v>24</v>
      </c>
      <c r="D46" s="123">
        <v>40792</v>
      </c>
      <c r="E46" s="121">
        <v>25</v>
      </c>
      <c r="F46" s="121">
        <v>9</v>
      </c>
      <c r="G46" s="121"/>
      <c r="H46" s="121"/>
      <c r="I46" s="121">
        <v>275.6</v>
      </c>
      <c r="J46" s="121"/>
      <c r="K46" s="121"/>
      <c r="L46" s="121" t="s">
        <v>988</v>
      </c>
      <c r="M46" s="121"/>
      <c r="N46" s="121"/>
      <c r="O46" s="156"/>
      <c r="P46" s="157"/>
      <c r="Q46" s="158"/>
      <c r="R46" s="121"/>
      <c r="S46" s="121"/>
      <c r="T46" s="121"/>
      <c r="U46" s="142">
        <v>2021</v>
      </c>
      <c r="V46" s="144"/>
    </row>
    <row r="47" spans="1:22" ht="15" customHeight="1">
      <c r="A47" s="121">
        <v>35</v>
      </c>
      <c r="B47" s="122" t="s">
        <v>886</v>
      </c>
      <c r="C47" s="121">
        <v>21</v>
      </c>
      <c r="D47" s="123">
        <v>40792</v>
      </c>
      <c r="E47" s="121">
        <v>50</v>
      </c>
      <c r="F47" s="121">
        <v>22</v>
      </c>
      <c r="G47" s="121"/>
      <c r="H47" s="121"/>
      <c r="I47" s="121">
        <v>557.7</v>
      </c>
      <c r="J47" s="121"/>
      <c r="K47" s="121"/>
      <c r="L47" s="121" t="s">
        <v>988</v>
      </c>
      <c r="M47" s="121"/>
      <c r="N47" s="121"/>
      <c r="O47" s="156"/>
      <c r="P47" s="157"/>
      <c r="Q47" s="158"/>
      <c r="R47" s="121"/>
      <c r="S47" s="121"/>
      <c r="T47" s="121"/>
      <c r="U47" s="142">
        <v>2021</v>
      </c>
      <c r="V47" s="144"/>
    </row>
    <row r="48" spans="1:22" ht="12.75" customHeight="1">
      <c r="A48" s="121">
        <v>36</v>
      </c>
      <c r="B48" s="122" t="s">
        <v>887</v>
      </c>
      <c r="C48" s="121">
        <v>22</v>
      </c>
      <c r="D48" s="123">
        <v>40792</v>
      </c>
      <c r="E48" s="121">
        <v>49</v>
      </c>
      <c r="F48" s="121">
        <v>23</v>
      </c>
      <c r="G48" s="121"/>
      <c r="H48" s="121"/>
      <c r="I48" s="121">
        <v>109.3</v>
      </c>
      <c r="J48" s="121"/>
      <c r="K48" s="121"/>
      <c r="L48" s="121" t="s">
        <v>988</v>
      </c>
      <c r="M48" s="121"/>
      <c r="N48" s="121"/>
      <c r="O48" s="156"/>
      <c r="P48" s="157"/>
      <c r="Q48" s="158"/>
      <c r="R48" s="121"/>
      <c r="S48" s="121"/>
      <c r="T48" s="121"/>
      <c r="U48" s="142">
        <v>2021</v>
      </c>
      <c r="V48" s="144"/>
    </row>
    <row r="49" spans="1:22" ht="18.75" customHeight="1">
      <c r="A49" s="121">
        <v>37</v>
      </c>
      <c r="B49" s="122" t="s">
        <v>888</v>
      </c>
      <c r="C49" s="121">
        <v>25</v>
      </c>
      <c r="D49" s="123">
        <v>40792</v>
      </c>
      <c r="E49" s="121">
        <v>39</v>
      </c>
      <c r="F49" s="121">
        <v>16</v>
      </c>
      <c r="G49" s="121"/>
      <c r="H49" s="121"/>
      <c r="I49" s="121">
        <v>532.8</v>
      </c>
      <c r="J49" s="121"/>
      <c r="K49" s="121"/>
      <c r="L49" s="121" t="s">
        <v>988</v>
      </c>
      <c r="M49" s="121"/>
      <c r="N49" s="121"/>
      <c r="O49" s="156"/>
      <c r="P49" s="157"/>
      <c r="Q49" s="158"/>
      <c r="R49" s="121"/>
      <c r="S49" s="121"/>
      <c r="T49" s="121"/>
      <c r="U49" s="142">
        <v>2021</v>
      </c>
      <c r="V49" s="144"/>
    </row>
    <row r="50" spans="1:22" ht="16.5" customHeight="1">
      <c r="A50" s="121">
        <v>38</v>
      </c>
      <c r="B50" s="122" t="s">
        <v>889</v>
      </c>
      <c r="C50" s="121">
        <v>26</v>
      </c>
      <c r="D50" s="123">
        <v>40792</v>
      </c>
      <c r="E50" s="121">
        <v>37</v>
      </c>
      <c r="F50" s="121">
        <v>13</v>
      </c>
      <c r="G50" s="121"/>
      <c r="H50" s="121"/>
      <c r="I50" s="121">
        <v>533.7</v>
      </c>
      <c r="J50" s="121"/>
      <c r="K50" s="121"/>
      <c r="L50" s="121" t="s">
        <v>988</v>
      </c>
      <c r="M50" s="121"/>
      <c r="N50" s="121"/>
      <c r="O50" s="156"/>
      <c r="P50" s="157"/>
      <c r="Q50" s="158"/>
      <c r="R50" s="121"/>
      <c r="S50" s="121"/>
      <c r="T50" s="121"/>
      <c r="U50" s="142">
        <v>2021</v>
      </c>
      <c r="V50" s="144"/>
    </row>
    <row r="51" spans="1:22" ht="13.5" customHeight="1">
      <c r="A51" s="121">
        <v>39</v>
      </c>
      <c r="B51" s="122" t="s">
        <v>890</v>
      </c>
      <c r="C51" s="121">
        <v>27</v>
      </c>
      <c r="D51" s="123">
        <v>40792</v>
      </c>
      <c r="E51" s="121">
        <v>33</v>
      </c>
      <c r="F51" s="121">
        <v>12</v>
      </c>
      <c r="G51" s="121">
        <v>9</v>
      </c>
      <c r="H51" s="121">
        <v>3</v>
      </c>
      <c r="I51" s="121">
        <v>402.2</v>
      </c>
      <c r="J51" s="121"/>
      <c r="K51" s="121"/>
      <c r="L51" s="121" t="s">
        <v>988</v>
      </c>
      <c r="M51" s="121"/>
      <c r="N51" s="121"/>
      <c r="O51" s="156"/>
      <c r="P51" s="157"/>
      <c r="Q51" s="158"/>
      <c r="R51" s="121"/>
      <c r="S51" s="121"/>
      <c r="T51" s="121"/>
      <c r="U51" s="142">
        <v>2021</v>
      </c>
      <c r="V51" s="144"/>
    </row>
    <row r="52" spans="1:22" ht="12.75" customHeight="1">
      <c r="A52" s="121">
        <v>40</v>
      </c>
      <c r="B52" s="122" t="s">
        <v>891</v>
      </c>
      <c r="C52" s="121">
        <v>28</v>
      </c>
      <c r="D52" s="123">
        <v>40792</v>
      </c>
      <c r="E52" s="121">
        <v>39</v>
      </c>
      <c r="F52" s="121">
        <v>16</v>
      </c>
      <c r="G52" s="121"/>
      <c r="H52" s="121"/>
      <c r="I52" s="121">
        <v>403.9</v>
      </c>
      <c r="J52" s="121"/>
      <c r="K52" s="121"/>
      <c r="L52" s="121" t="s">
        <v>988</v>
      </c>
      <c r="M52" s="121"/>
      <c r="N52" s="121"/>
      <c r="O52" s="156"/>
      <c r="P52" s="157"/>
      <c r="Q52" s="158"/>
      <c r="R52" s="121"/>
      <c r="S52" s="121"/>
      <c r="T52" s="121"/>
      <c r="U52" s="142">
        <v>2021</v>
      </c>
      <c r="V52" s="144"/>
    </row>
    <row r="53" spans="1:22" ht="12.75">
      <c r="A53" s="121">
        <v>41</v>
      </c>
      <c r="B53" s="122" t="s">
        <v>892</v>
      </c>
      <c r="C53" s="121">
        <v>7</v>
      </c>
      <c r="D53" s="123">
        <v>40792</v>
      </c>
      <c r="E53" s="121">
        <v>18</v>
      </c>
      <c r="F53" s="121">
        <v>8</v>
      </c>
      <c r="G53" s="121">
        <v>5</v>
      </c>
      <c r="H53" s="121">
        <v>3</v>
      </c>
      <c r="I53" s="121">
        <v>342.36</v>
      </c>
      <c r="J53" s="121">
        <v>204.26</v>
      </c>
      <c r="K53" s="121">
        <v>138.1</v>
      </c>
      <c r="L53" s="121"/>
      <c r="M53" s="121"/>
      <c r="N53" s="121"/>
      <c r="O53" s="156" t="s">
        <v>991</v>
      </c>
      <c r="P53" s="157"/>
      <c r="Q53" s="158"/>
      <c r="R53" s="121"/>
      <c r="S53" s="121"/>
      <c r="T53" s="121"/>
      <c r="U53" s="142">
        <v>2017</v>
      </c>
      <c r="V53" s="144"/>
    </row>
    <row r="54" spans="1:22" ht="12.75">
      <c r="A54" s="121">
        <v>42</v>
      </c>
      <c r="B54" s="122" t="s">
        <v>893</v>
      </c>
      <c r="C54" s="121">
        <v>85</v>
      </c>
      <c r="D54" s="123">
        <v>40828</v>
      </c>
      <c r="E54" s="121">
        <v>36</v>
      </c>
      <c r="F54" s="121">
        <v>8</v>
      </c>
      <c r="G54" s="121">
        <v>4</v>
      </c>
      <c r="H54" s="121">
        <v>4</v>
      </c>
      <c r="I54" s="121">
        <v>496.9</v>
      </c>
      <c r="J54" s="121">
        <v>248.3</v>
      </c>
      <c r="K54" s="121">
        <v>248.6</v>
      </c>
      <c r="L54" s="121"/>
      <c r="M54" s="121"/>
      <c r="N54" s="121"/>
      <c r="O54" s="156" t="s">
        <v>991</v>
      </c>
      <c r="P54" s="157"/>
      <c r="Q54" s="158"/>
      <c r="R54" s="121"/>
      <c r="S54" s="121"/>
      <c r="T54" s="121"/>
      <c r="U54" s="142">
        <v>2019</v>
      </c>
      <c r="V54" s="144"/>
    </row>
    <row r="55" spans="1:22" ht="12.75">
      <c r="A55" s="121">
        <v>43</v>
      </c>
      <c r="B55" s="122" t="s">
        <v>894</v>
      </c>
      <c r="C55" s="121">
        <v>86</v>
      </c>
      <c r="D55" s="123">
        <v>40828</v>
      </c>
      <c r="E55" s="121">
        <v>40</v>
      </c>
      <c r="F55" s="121">
        <v>8</v>
      </c>
      <c r="G55" s="121">
        <v>3</v>
      </c>
      <c r="H55" s="121">
        <v>5</v>
      </c>
      <c r="I55" s="121">
        <v>435.3</v>
      </c>
      <c r="J55" s="121">
        <v>111</v>
      </c>
      <c r="K55" s="121">
        <v>324.3</v>
      </c>
      <c r="L55" s="121"/>
      <c r="M55" s="121"/>
      <c r="N55" s="121"/>
      <c r="O55" s="156" t="s">
        <v>991</v>
      </c>
      <c r="P55" s="157"/>
      <c r="Q55" s="158"/>
      <c r="R55" s="121"/>
      <c r="S55" s="121"/>
      <c r="T55" s="121"/>
      <c r="U55" s="142">
        <v>2019</v>
      </c>
      <c r="V55" s="144"/>
    </row>
    <row r="56" spans="1:22" ht="12.75">
      <c r="A56" s="121">
        <v>44</v>
      </c>
      <c r="B56" s="122" t="s">
        <v>895</v>
      </c>
      <c r="C56" s="121">
        <v>87</v>
      </c>
      <c r="D56" s="123">
        <v>40828</v>
      </c>
      <c r="E56" s="121">
        <v>22</v>
      </c>
      <c r="F56" s="121">
        <v>9</v>
      </c>
      <c r="G56" s="121">
        <v>5</v>
      </c>
      <c r="H56" s="121">
        <v>4</v>
      </c>
      <c r="I56" s="121">
        <v>420.4</v>
      </c>
      <c r="J56" s="121">
        <v>233.2</v>
      </c>
      <c r="K56" s="121">
        <v>187.2</v>
      </c>
      <c r="L56" s="121"/>
      <c r="M56" s="121"/>
      <c r="N56" s="121"/>
      <c r="O56" s="156" t="s">
        <v>991</v>
      </c>
      <c r="P56" s="157"/>
      <c r="Q56" s="158"/>
      <c r="R56" s="121"/>
      <c r="S56" s="121"/>
      <c r="T56" s="121"/>
      <c r="U56" s="142">
        <v>2019</v>
      </c>
      <c r="V56" s="144"/>
    </row>
    <row r="57" spans="1:22" ht="12.75">
      <c r="A57" s="121">
        <v>45</v>
      </c>
      <c r="B57" s="122" t="s">
        <v>896</v>
      </c>
      <c r="C57" s="121">
        <v>88</v>
      </c>
      <c r="D57" s="123">
        <v>40828</v>
      </c>
      <c r="E57" s="121">
        <v>24</v>
      </c>
      <c r="F57" s="121">
        <v>10</v>
      </c>
      <c r="G57" s="121">
        <v>5</v>
      </c>
      <c r="H57" s="121">
        <v>5</v>
      </c>
      <c r="I57" s="121">
        <v>408.2</v>
      </c>
      <c r="J57" s="121">
        <v>189.2</v>
      </c>
      <c r="K57" s="121">
        <v>219</v>
      </c>
      <c r="L57" s="121"/>
      <c r="M57" s="121"/>
      <c r="N57" s="121"/>
      <c r="O57" s="156" t="s">
        <v>991</v>
      </c>
      <c r="P57" s="157"/>
      <c r="Q57" s="158"/>
      <c r="R57" s="121"/>
      <c r="S57" s="121"/>
      <c r="T57" s="121"/>
      <c r="U57" s="142">
        <v>2019</v>
      </c>
      <c r="V57" s="144"/>
    </row>
    <row r="58" spans="1:22" ht="12.75">
      <c r="A58" s="121">
        <v>46</v>
      </c>
      <c r="B58" s="122" t="s">
        <v>897</v>
      </c>
      <c r="C58" s="121">
        <v>89</v>
      </c>
      <c r="D58" s="123">
        <v>40828</v>
      </c>
      <c r="E58" s="121">
        <v>29</v>
      </c>
      <c r="F58" s="121">
        <v>10</v>
      </c>
      <c r="G58" s="121">
        <v>3</v>
      </c>
      <c r="H58" s="121">
        <v>7</v>
      </c>
      <c r="I58" s="121">
        <v>413.8</v>
      </c>
      <c r="J58" s="121">
        <v>199.6</v>
      </c>
      <c r="K58" s="121">
        <v>214.2</v>
      </c>
      <c r="L58" s="121"/>
      <c r="M58" s="121"/>
      <c r="N58" s="121"/>
      <c r="O58" s="156" t="s">
        <v>991</v>
      </c>
      <c r="P58" s="157"/>
      <c r="Q58" s="158"/>
      <c r="R58" s="121"/>
      <c r="S58" s="121"/>
      <c r="T58" s="121"/>
      <c r="U58" s="142">
        <v>2019</v>
      </c>
      <c r="V58" s="144"/>
    </row>
    <row r="59" spans="1:22" ht="12.75">
      <c r="A59" s="121">
        <v>47</v>
      </c>
      <c r="B59" s="122" t="s">
        <v>898</v>
      </c>
      <c r="C59" s="121">
        <v>130</v>
      </c>
      <c r="D59" s="123">
        <v>40848</v>
      </c>
      <c r="E59" s="121">
        <v>18</v>
      </c>
      <c r="F59" s="121">
        <v>5</v>
      </c>
      <c r="G59" s="121">
        <v>0</v>
      </c>
      <c r="H59" s="121">
        <v>5</v>
      </c>
      <c r="I59" s="121">
        <v>135.6</v>
      </c>
      <c r="J59" s="121">
        <v>0</v>
      </c>
      <c r="K59" s="121">
        <v>135.6</v>
      </c>
      <c r="L59" s="121"/>
      <c r="M59" s="121"/>
      <c r="N59" s="121"/>
      <c r="O59" s="156" t="s">
        <v>991</v>
      </c>
      <c r="P59" s="157"/>
      <c r="Q59" s="158"/>
      <c r="R59" s="121"/>
      <c r="S59" s="121"/>
      <c r="T59" s="121"/>
      <c r="U59" s="142">
        <v>2019</v>
      </c>
      <c r="V59" s="144"/>
    </row>
    <row r="60" spans="1:22" ht="12.75">
      <c r="A60" s="121">
        <v>48</v>
      </c>
      <c r="B60" s="122" t="s">
        <v>899</v>
      </c>
      <c r="C60" s="121">
        <v>58</v>
      </c>
      <c r="D60" s="123">
        <v>40822</v>
      </c>
      <c r="E60" s="121">
        <v>23</v>
      </c>
      <c r="F60" s="121">
        <v>7</v>
      </c>
      <c r="G60" s="121">
        <v>2</v>
      </c>
      <c r="H60" s="121">
        <v>5</v>
      </c>
      <c r="I60" s="121">
        <v>401.4</v>
      </c>
      <c r="J60" s="121">
        <v>89.3</v>
      </c>
      <c r="K60" s="121">
        <v>248</v>
      </c>
      <c r="L60" s="121"/>
      <c r="M60" s="121"/>
      <c r="N60" s="121"/>
      <c r="O60" s="156" t="s">
        <v>991</v>
      </c>
      <c r="P60" s="157"/>
      <c r="Q60" s="158"/>
      <c r="R60" s="121"/>
      <c r="S60" s="121"/>
      <c r="T60" s="121"/>
      <c r="U60" s="142">
        <v>2019</v>
      </c>
      <c r="V60" s="144"/>
    </row>
    <row r="61" spans="1:22" ht="12.75">
      <c r="A61" s="121">
        <v>49</v>
      </c>
      <c r="B61" s="122" t="s">
        <v>900</v>
      </c>
      <c r="C61" s="121">
        <v>119</v>
      </c>
      <c r="D61" s="123">
        <v>40848</v>
      </c>
      <c r="E61" s="121">
        <v>7</v>
      </c>
      <c r="F61" s="121">
        <v>5</v>
      </c>
      <c r="G61" s="121">
        <v>1</v>
      </c>
      <c r="H61" s="121">
        <v>4</v>
      </c>
      <c r="I61" s="121">
        <v>123.4</v>
      </c>
      <c r="J61" s="121">
        <v>25.5</v>
      </c>
      <c r="K61" s="121">
        <v>97.9</v>
      </c>
      <c r="L61" s="121"/>
      <c r="M61" s="121"/>
      <c r="N61" s="121"/>
      <c r="O61" s="156" t="s">
        <v>991</v>
      </c>
      <c r="P61" s="157"/>
      <c r="Q61" s="158"/>
      <c r="R61" s="121"/>
      <c r="S61" s="121"/>
      <c r="T61" s="121"/>
      <c r="U61" s="142">
        <v>2019</v>
      </c>
      <c r="V61" s="144"/>
    </row>
    <row r="62" spans="1:22" ht="12.75">
      <c r="A62" s="121">
        <v>50</v>
      </c>
      <c r="B62" s="122" t="s">
        <v>901</v>
      </c>
      <c r="C62" s="121">
        <v>100</v>
      </c>
      <c r="D62" s="123">
        <v>40848</v>
      </c>
      <c r="E62" s="121">
        <v>19</v>
      </c>
      <c r="F62" s="121">
        <v>8</v>
      </c>
      <c r="G62" s="121">
        <v>3</v>
      </c>
      <c r="H62" s="121">
        <v>5</v>
      </c>
      <c r="I62" s="121">
        <v>410.8</v>
      </c>
      <c r="J62" s="121">
        <v>158.8</v>
      </c>
      <c r="K62" s="121">
        <v>252</v>
      </c>
      <c r="L62" s="121" t="s">
        <v>988</v>
      </c>
      <c r="M62" s="121"/>
      <c r="N62" s="121"/>
      <c r="O62" s="156"/>
      <c r="P62" s="157"/>
      <c r="Q62" s="158"/>
      <c r="R62" s="121"/>
      <c r="S62" s="121"/>
      <c r="T62" s="121"/>
      <c r="U62" s="142">
        <v>2021</v>
      </c>
      <c r="V62" s="144"/>
    </row>
    <row r="63" spans="1:22" ht="12.75">
      <c r="A63" s="121">
        <v>51</v>
      </c>
      <c r="B63" s="122" t="s">
        <v>902</v>
      </c>
      <c r="C63" s="121">
        <v>108</v>
      </c>
      <c r="D63" s="123">
        <v>40848</v>
      </c>
      <c r="E63" s="121">
        <v>21</v>
      </c>
      <c r="F63" s="121">
        <v>9</v>
      </c>
      <c r="G63" s="121">
        <v>5</v>
      </c>
      <c r="H63" s="121">
        <v>4</v>
      </c>
      <c r="I63" s="121">
        <v>405.9</v>
      </c>
      <c r="J63" s="121">
        <v>203.7</v>
      </c>
      <c r="K63" s="121">
        <v>202.2</v>
      </c>
      <c r="L63" s="121" t="s">
        <v>988</v>
      </c>
      <c r="M63" s="121"/>
      <c r="N63" s="121"/>
      <c r="O63" s="156"/>
      <c r="P63" s="157"/>
      <c r="Q63" s="158"/>
      <c r="R63" s="121"/>
      <c r="S63" s="121"/>
      <c r="T63" s="121"/>
      <c r="U63" s="142">
        <v>2021</v>
      </c>
      <c r="V63" s="144"/>
    </row>
    <row r="64" spans="1:22" ht="12.75">
      <c r="A64" s="121">
        <v>52</v>
      </c>
      <c r="B64" s="122" t="s">
        <v>903</v>
      </c>
      <c r="C64" s="121">
        <v>110</v>
      </c>
      <c r="D64" s="123">
        <v>40848</v>
      </c>
      <c r="E64" s="121">
        <v>20</v>
      </c>
      <c r="F64" s="121">
        <v>9</v>
      </c>
      <c r="G64" s="121">
        <v>5</v>
      </c>
      <c r="H64" s="121">
        <v>4</v>
      </c>
      <c r="I64" s="121">
        <v>413.5</v>
      </c>
      <c r="J64" s="121">
        <v>205.7</v>
      </c>
      <c r="K64" s="121">
        <v>207.8</v>
      </c>
      <c r="L64" s="121" t="s">
        <v>988</v>
      </c>
      <c r="M64" s="121"/>
      <c r="N64" s="121"/>
      <c r="O64" s="156"/>
      <c r="P64" s="157"/>
      <c r="Q64" s="158"/>
      <c r="R64" s="121"/>
      <c r="S64" s="121"/>
      <c r="T64" s="121"/>
      <c r="U64" s="142">
        <v>2021</v>
      </c>
      <c r="V64" s="144"/>
    </row>
    <row r="65" spans="1:22" ht="12.75">
      <c r="A65" s="121">
        <v>53</v>
      </c>
      <c r="B65" s="122" t="s">
        <v>904</v>
      </c>
      <c r="C65" s="121">
        <v>111</v>
      </c>
      <c r="D65" s="123">
        <v>40848</v>
      </c>
      <c r="E65" s="121">
        <v>24</v>
      </c>
      <c r="F65" s="121">
        <v>10</v>
      </c>
      <c r="G65" s="121">
        <v>1</v>
      </c>
      <c r="H65" s="121">
        <v>9</v>
      </c>
      <c r="I65" s="121">
        <v>418.7</v>
      </c>
      <c r="J65" s="121">
        <v>48.9</v>
      </c>
      <c r="K65" s="121">
        <v>369.8</v>
      </c>
      <c r="L65" s="121" t="s">
        <v>988</v>
      </c>
      <c r="M65" s="121"/>
      <c r="N65" s="121"/>
      <c r="O65" s="156"/>
      <c r="P65" s="157"/>
      <c r="Q65" s="158"/>
      <c r="R65" s="121"/>
      <c r="S65" s="121"/>
      <c r="T65" s="121"/>
      <c r="U65" s="142">
        <v>2021</v>
      </c>
      <c r="V65" s="144"/>
    </row>
    <row r="66" spans="1:22" ht="12.75">
      <c r="A66" s="121">
        <v>54</v>
      </c>
      <c r="B66" s="122" t="s">
        <v>905</v>
      </c>
      <c r="C66" s="121">
        <v>112</v>
      </c>
      <c r="D66" s="123">
        <v>40848</v>
      </c>
      <c r="E66" s="121">
        <v>19</v>
      </c>
      <c r="F66" s="121">
        <v>9</v>
      </c>
      <c r="G66" s="121">
        <v>8</v>
      </c>
      <c r="H66" s="121">
        <v>1</v>
      </c>
      <c r="I66" s="121">
        <v>389.6</v>
      </c>
      <c r="J66" s="121">
        <v>346</v>
      </c>
      <c r="K66" s="121">
        <v>43.6</v>
      </c>
      <c r="L66" s="121" t="s">
        <v>988</v>
      </c>
      <c r="M66" s="121"/>
      <c r="N66" s="121"/>
      <c r="O66" s="156"/>
      <c r="P66" s="157"/>
      <c r="Q66" s="158"/>
      <c r="R66" s="121"/>
      <c r="S66" s="121"/>
      <c r="T66" s="121"/>
      <c r="U66" s="142">
        <v>2021</v>
      </c>
      <c r="V66" s="144"/>
    </row>
    <row r="67" spans="1:22" ht="12.75">
      <c r="A67" s="121">
        <v>55</v>
      </c>
      <c r="B67" s="122" t="s">
        <v>906</v>
      </c>
      <c r="C67" s="121">
        <v>113</v>
      </c>
      <c r="D67" s="123">
        <v>40848</v>
      </c>
      <c r="E67" s="121">
        <v>22</v>
      </c>
      <c r="F67" s="121">
        <v>8</v>
      </c>
      <c r="G67" s="121">
        <v>5</v>
      </c>
      <c r="H67" s="121">
        <v>3</v>
      </c>
      <c r="I67" s="121">
        <v>392.7</v>
      </c>
      <c r="J67" s="121">
        <v>255.8</v>
      </c>
      <c r="K67" s="121">
        <v>136.9</v>
      </c>
      <c r="L67" s="121" t="s">
        <v>988</v>
      </c>
      <c r="M67" s="121"/>
      <c r="N67" s="121"/>
      <c r="O67" s="156"/>
      <c r="P67" s="157"/>
      <c r="Q67" s="158"/>
      <c r="R67" s="121"/>
      <c r="S67" s="121"/>
      <c r="T67" s="121"/>
      <c r="U67" s="142">
        <v>2021</v>
      </c>
      <c r="V67" s="144"/>
    </row>
    <row r="68" spans="1:22" ht="12.75">
      <c r="A68" s="121">
        <v>56</v>
      </c>
      <c r="B68" s="122" t="s">
        <v>907</v>
      </c>
      <c r="C68" s="121">
        <v>114</v>
      </c>
      <c r="D68" s="123">
        <v>40848</v>
      </c>
      <c r="E68" s="121">
        <v>29</v>
      </c>
      <c r="F68" s="121">
        <v>8</v>
      </c>
      <c r="G68" s="121">
        <v>2</v>
      </c>
      <c r="H68" s="121">
        <v>6</v>
      </c>
      <c r="I68" s="121">
        <v>406.4</v>
      </c>
      <c r="J68" s="121">
        <v>111.8</v>
      </c>
      <c r="K68" s="121">
        <v>295</v>
      </c>
      <c r="L68" s="121" t="s">
        <v>988</v>
      </c>
      <c r="M68" s="121"/>
      <c r="N68" s="121"/>
      <c r="O68" s="156"/>
      <c r="P68" s="157"/>
      <c r="Q68" s="158"/>
      <c r="R68" s="121"/>
      <c r="S68" s="121"/>
      <c r="T68" s="121"/>
      <c r="U68" s="142">
        <v>2021</v>
      </c>
      <c r="V68" s="144"/>
    </row>
    <row r="69" spans="1:22" ht="12.75">
      <c r="A69" s="121">
        <v>57</v>
      </c>
      <c r="B69" s="122" t="s">
        <v>908</v>
      </c>
      <c r="C69" s="121">
        <v>115</v>
      </c>
      <c r="D69" s="123">
        <v>40848</v>
      </c>
      <c r="E69" s="121">
        <v>16</v>
      </c>
      <c r="F69" s="121">
        <v>8</v>
      </c>
      <c r="G69" s="121">
        <v>7</v>
      </c>
      <c r="H69" s="121">
        <v>1</v>
      </c>
      <c r="I69" s="121">
        <v>332</v>
      </c>
      <c r="J69" s="121">
        <v>288.2</v>
      </c>
      <c r="K69" s="121">
        <v>43.8</v>
      </c>
      <c r="L69" s="121" t="s">
        <v>988</v>
      </c>
      <c r="M69" s="121"/>
      <c r="N69" s="121"/>
      <c r="O69" s="156"/>
      <c r="P69" s="157"/>
      <c r="Q69" s="158"/>
      <c r="R69" s="121"/>
      <c r="S69" s="121"/>
      <c r="T69" s="121"/>
      <c r="U69" s="142">
        <v>2021</v>
      </c>
      <c r="V69" s="144"/>
    </row>
    <row r="70" spans="1:22" ht="12.75">
      <c r="A70" s="121">
        <v>58</v>
      </c>
      <c r="B70" s="122" t="s">
        <v>909</v>
      </c>
      <c r="C70" s="121">
        <v>101</v>
      </c>
      <c r="D70" s="123">
        <v>40848</v>
      </c>
      <c r="E70" s="121">
        <v>28</v>
      </c>
      <c r="F70" s="121">
        <v>10</v>
      </c>
      <c r="G70" s="121">
        <v>6</v>
      </c>
      <c r="H70" s="121">
        <v>4</v>
      </c>
      <c r="I70" s="121">
        <v>361</v>
      </c>
      <c r="J70" s="121">
        <v>181.4</v>
      </c>
      <c r="K70" s="121">
        <v>179.6</v>
      </c>
      <c r="L70" s="121" t="s">
        <v>988</v>
      </c>
      <c r="M70" s="121"/>
      <c r="N70" s="121"/>
      <c r="O70" s="156"/>
      <c r="P70" s="157"/>
      <c r="Q70" s="158"/>
      <c r="R70" s="121"/>
      <c r="S70" s="121"/>
      <c r="T70" s="121"/>
      <c r="U70" s="142">
        <v>2021</v>
      </c>
      <c r="V70" s="144"/>
    </row>
    <row r="71" spans="1:22" ht="12.75">
      <c r="A71" s="121">
        <v>59</v>
      </c>
      <c r="B71" s="122" t="s">
        <v>910</v>
      </c>
      <c r="C71" s="121">
        <v>102</v>
      </c>
      <c r="D71" s="123">
        <v>40848</v>
      </c>
      <c r="E71" s="121">
        <v>7</v>
      </c>
      <c r="F71" s="121">
        <v>4</v>
      </c>
      <c r="G71" s="121">
        <v>0</v>
      </c>
      <c r="H71" s="121">
        <v>4</v>
      </c>
      <c r="I71" s="121">
        <v>199.9</v>
      </c>
      <c r="J71" s="121">
        <v>0</v>
      </c>
      <c r="K71" s="121">
        <v>199.9</v>
      </c>
      <c r="L71" s="121" t="s">
        <v>988</v>
      </c>
      <c r="M71" s="121"/>
      <c r="N71" s="121"/>
      <c r="O71" s="156"/>
      <c r="P71" s="157"/>
      <c r="Q71" s="158"/>
      <c r="R71" s="121"/>
      <c r="S71" s="121"/>
      <c r="T71" s="121"/>
      <c r="U71" s="142">
        <v>2021</v>
      </c>
      <c r="V71" s="144"/>
    </row>
    <row r="72" spans="1:22" ht="12.75">
      <c r="A72" s="121">
        <v>60</v>
      </c>
      <c r="B72" s="122" t="s">
        <v>911</v>
      </c>
      <c r="C72" s="121">
        <v>103</v>
      </c>
      <c r="D72" s="123">
        <v>40848</v>
      </c>
      <c r="E72" s="121">
        <v>22</v>
      </c>
      <c r="F72" s="121">
        <v>9</v>
      </c>
      <c r="G72" s="121">
        <v>0</v>
      </c>
      <c r="H72" s="121">
        <v>9</v>
      </c>
      <c r="I72" s="121">
        <v>393</v>
      </c>
      <c r="J72" s="121">
        <v>0</v>
      </c>
      <c r="K72" s="121">
        <v>393</v>
      </c>
      <c r="L72" s="121" t="s">
        <v>988</v>
      </c>
      <c r="M72" s="121"/>
      <c r="N72" s="121"/>
      <c r="O72" s="156"/>
      <c r="P72" s="157"/>
      <c r="Q72" s="158"/>
      <c r="R72" s="121"/>
      <c r="S72" s="121"/>
      <c r="T72" s="121"/>
      <c r="U72" s="142">
        <v>2021</v>
      </c>
      <c r="V72" s="144"/>
    </row>
    <row r="73" spans="1:22" ht="12.75">
      <c r="A73" s="121">
        <v>61</v>
      </c>
      <c r="B73" s="122" t="s">
        <v>912</v>
      </c>
      <c r="C73" s="121">
        <v>104</v>
      </c>
      <c r="D73" s="123">
        <v>40848</v>
      </c>
      <c r="E73" s="121">
        <v>32</v>
      </c>
      <c r="F73" s="121">
        <v>12</v>
      </c>
      <c r="G73" s="121">
        <v>8</v>
      </c>
      <c r="H73" s="121">
        <v>4</v>
      </c>
      <c r="I73" s="121">
        <v>455.6</v>
      </c>
      <c r="J73" s="121">
        <v>303.7</v>
      </c>
      <c r="K73" s="121">
        <v>151.9</v>
      </c>
      <c r="L73" s="121" t="s">
        <v>988</v>
      </c>
      <c r="M73" s="121"/>
      <c r="N73" s="121"/>
      <c r="O73" s="156"/>
      <c r="P73" s="157"/>
      <c r="Q73" s="158"/>
      <c r="R73" s="121"/>
      <c r="S73" s="121"/>
      <c r="T73" s="121"/>
      <c r="U73" s="142">
        <v>2021</v>
      </c>
      <c r="V73" s="144"/>
    </row>
    <row r="74" spans="1:22" ht="12.75">
      <c r="A74" s="121">
        <v>62</v>
      </c>
      <c r="B74" s="122" t="s">
        <v>913</v>
      </c>
      <c r="C74" s="121">
        <v>105</v>
      </c>
      <c r="D74" s="123">
        <v>40848</v>
      </c>
      <c r="E74" s="121">
        <v>28</v>
      </c>
      <c r="F74" s="121">
        <v>14</v>
      </c>
      <c r="G74" s="121">
        <v>11</v>
      </c>
      <c r="H74" s="121">
        <v>3</v>
      </c>
      <c r="I74" s="121">
        <v>396.8</v>
      </c>
      <c r="J74" s="121">
        <v>254</v>
      </c>
      <c r="K74" s="121">
        <v>142.8</v>
      </c>
      <c r="L74" s="121" t="s">
        <v>988</v>
      </c>
      <c r="M74" s="121"/>
      <c r="N74" s="121"/>
      <c r="O74" s="156"/>
      <c r="P74" s="157"/>
      <c r="Q74" s="158"/>
      <c r="R74" s="121"/>
      <c r="S74" s="121"/>
      <c r="T74" s="121"/>
      <c r="U74" s="142">
        <v>2021</v>
      </c>
      <c r="V74" s="144"/>
    </row>
    <row r="75" spans="1:22" ht="12.75">
      <c r="A75" s="121">
        <v>63</v>
      </c>
      <c r="B75" s="122" t="s">
        <v>914</v>
      </c>
      <c r="C75" s="121">
        <v>106</v>
      </c>
      <c r="D75" s="123">
        <v>40848</v>
      </c>
      <c r="E75" s="121">
        <v>18</v>
      </c>
      <c r="F75" s="121">
        <v>11</v>
      </c>
      <c r="G75" s="121">
        <v>8</v>
      </c>
      <c r="H75" s="121">
        <v>3</v>
      </c>
      <c r="I75" s="121">
        <v>289</v>
      </c>
      <c r="J75" s="121">
        <v>184.3</v>
      </c>
      <c r="K75" s="121">
        <v>104.7</v>
      </c>
      <c r="L75" s="121" t="s">
        <v>988</v>
      </c>
      <c r="M75" s="121"/>
      <c r="N75" s="121"/>
      <c r="O75" s="156"/>
      <c r="P75" s="157"/>
      <c r="Q75" s="158"/>
      <c r="R75" s="121"/>
      <c r="S75" s="121"/>
      <c r="T75" s="121"/>
      <c r="U75" s="142">
        <v>2021</v>
      </c>
      <c r="V75" s="144"/>
    </row>
    <row r="76" spans="1:22" ht="12.75">
      <c r="A76" s="121">
        <v>64</v>
      </c>
      <c r="B76" s="122" t="s">
        <v>915</v>
      </c>
      <c r="C76" s="121">
        <v>107</v>
      </c>
      <c r="D76" s="123">
        <v>40848</v>
      </c>
      <c r="E76" s="121">
        <v>18</v>
      </c>
      <c r="F76" s="121">
        <v>10</v>
      </c>
      <c r="G76" s="121">
        <v>10</v>
      </c>
      <c r="H76" s="121">
        <v>0</v>
      </c>
      <c r="I76" s="121">
        <v>461.7</v>
      </c>
      <c r="J76" s="121">
        <v>461.7</v>
      </c>
      <c r="K76" s="121">
        <v>0</v>
      </c>
      <c r="L76" s="121" t="s">
        <v>988</v>
      </c>
      <c r="M76" s="121"/>
      <c r="N76" s="121"/>
      <c r="O76" s="156"/>
      <c r="P76" s="157"/>
      <c r="Q76" s="158"/>
      <c r="R76" s="121"/>
      <c r="S76" s="121"/>
      <c r="T76" s="121"/>
      <c r="U76" s="142">
        <v>2021</v>
      </c>
      <c r="V76" s="144"/>
    </row>
    <row r="77" spans="1:22" ht="12.75">
      <c r="A77" s="121">
        <v>65</v>
      </c>
      <c r="B77" s="122" t="s">
        <v>916</v>
      </c>
      <c r="C77" s="121">
        <v>109</v>
      </c>
      <c r="D77" s="123">
        <v>40848</v>
      </c>
      <c r="E77" s="121">
        <v>21</v>
      </c>
      <c r="F77" s="121">
        <v>8</v>
      </c>
      <c r="G77" s="121">
        <v>5</v>
      </c>
      <c r="H77" s="121">
        <v>3</v>
      </c>
      <c r="I77" s="121">
        <v>411.3</v>
      </c>
      <c r="J77" s="121">
        <v>267.1</v>
      </c>
      <c r="K77" s="121">
        <v>144.2</v>
      </c>
      <c r="L77" s="121" t="s">
        <v>988</v>
      </c>
      <c r="M77" s="121"/>
      <c r="N77" s="121"/>
      <c r="O77" s="156"/>
      <c r="P77" s="157"/>
      <c r="Q77" s="158"/>
      <c r="R77" s="121"/>
      <c r="S77" s="121"/>
      <c r="T77" s="121"/>
      <c r="U77" s="142">
        <v>2021</v>
      </c>
      <c r="V77" s="144"/>
    </row>
    <row r="78" spans="1:22" ht="12.75">
      <c r="A78" s="121">
        <v>66</v>
      </c>
      <c r="B78" s="122" t="s">
        <v>917</v>
      </c>
      <c r="C78" s="121">
        <v>29</v>
      </c>
      <c r="D78" s="123">
        <v>40792</v>
      </c>
      <c r="E78" s="121">
        <v>6</v>
      </c>
      <c r="F78" s="121">
        <v>2</v>
      </c>
      <c r="G78" s="121">
        <v>0</v>
      </c>
      <c r="H78" s="121">
        <v>2</v>
      </c>
      <c r="I78" s="121">
        <v>78.9</v>
      </c>
      <c r="J78" s="121">
        <v>0</v>
      </c>
      <c r="K78" s="121">
        <v>78.9</v>
      </c>
      <c r="L78" s="121"/>
      <c r="M78" s="121"/>
      <c r="N78" s="121"/>
      <c r="O78" s="156" t="s">
        <v>991</v>
      </c>
      <c r="P78" s="157"/>
      <c r="Q78" s="158"/>
      <c r="R78" s="121"/>
      <c r="S78" s="121"/>
      <c r="T78" s="121"/>
      <c r="U78" s="142">
        <v>2016</v>
      </c>
      <c r="V78" s="144"/>
    </row>
    <row r="79" spans="1:22" ht="12.75">
      <c r="A79" s="121">
        <v>67</v>
      </c>
      <c r="B79" s="122" t="s">
        <v>918</v>
      </c>
      <c r="C79" s="121">
        <v>132</v>
      </c>
      <c r="D79" s="123">
        <v>40848</v>
      </c>
      <c r="E79" s="121">
        <v>24</v>
      </c>
      <c r="F79" s="121">
        <v>4</v>
      </c>
      <c r="G79" s="121">
        <v>1</v>
      </c>
      <c r="H79" s="121">
        <v>3</v>
      </c>
      <c r="I79" s="121">
        <v>167.9</v>
      </c>
      <c r="J79" s="121">
        <v>54.2</v>
      </c>
      <c r="K79" s="121">
        <v>113.7</v>
      </c>
      <c r="L79" s="121"/>
      <c r="M79" s="121"/>
      <c r="N79" s="121"/>
      <c r="O79" s="156" t="s">
        <v>991</v>
      </c>
      <c r="P79" s="157"/>
      <c r="Q79" s="158"/>
      <c r="R79" s="121"/>
      <c r="S79" s="121"/>
      <c r="T79" s="121"/>
      <c r="U79" s="142">
        <v>2020</v>
      </c>
      <c r="V79" s="144"/>
    </row>
    <row r="80" spans="1:22" ht="12.75">
      <c r="A80" s="121">
        <v>68</v>
      </c>
      <c r="B80" s="122" t="s">
        <v>919</v>
      </c>
      <c r="C80" s="121">
        <v>49</v>
      </c>
      <c r="D80" s="123">
        <v>40822</v>
      </c>
      <c r="E80" s="121">
        <v>33</v>
      </c>
      <c r="F80" s="121">
        <v>13</v>
      </c>
      <c r="G80" s="121">
        <v>10</v>
      </c>
      <c r="H80" s="121">
        <v>3</v>
      </c>
      <c r="I80" s="121">
        <v>513</v>
      </c>
      <c r="J80" s="121">
        <v>375.9</v>
      </c>
      <c r="K80" s="121">
        <v>137.1</v>
      </c>
      <c r="L80" s="121" t="s">
        <v>988</v>
      </c>
      <c r="M80" s="121"/>
      <c r="N80" s="121"/>
      <c r="O80" s="156"/>
      <c r="P80" s="157"/>
      <c r="Q80" s="158"/>
      <c r="R80" s="121"/>
      <c r="S80" s="121"/>
      <c r="T80" s="121"/>
      <c r="U80" s="142">
        <v>2017</v>
      </c>
      <c r="V80" s="144"/>
    </row>
    <row r="81" spans="1:22" ht="12.75">
      <c r="A81" s="121">
        <v>69</v>
      </c>
      <c r="B81" s="122" t="s">
        <v>920</v>
      </c>
      <c r="C81" s="121">
        <v>52</v>
      </c>
      <c r="D81" s="123">
        <v>40822</v>
      </c>
      <c r="E81" s="121">
        <v>28</v>
      </c>
      <c r="F81" s="121">
        <v>13</v>
      </c>
      <c r="G81" s="121">
        <v>7</v>
      </c>
      <c r="H81" s="121">
        <v>6</v>
      </c>
      <c r="I81" s="121">
        <v>513.2</v>
      </c>
      <c r="J81" s="121">
        <v>285.9</v>
      </c>
      <c r="K81" s="121">
        <v>227.3</v>
      </c>
      <c r="L81" s="121" t="s">
        <v>988</v>
      </c>
      <c r="M81" s="121"/>
      <c r="N81" s="121"/>
      <c r="O81" s="156"/>
      <c r="P81" s="157"/>
      <c r="Q81" s="158"/>
      <c r="R81" s="121"/>
      <c r="S81" s="121"/>
      <c r="T81" s="121"/>
      <c r="U81" s="142">
        <v>2017</v>
      </c>
      <c r="V81" s="144"/>
    </row>
    <row r="82" spans="1:22" ht="12.75">
      <c r="A82" s="121">
        <v>70</v>
      </c>
      <c r="B82" s="124" t="s">
        <v>921</v>
      </c>
      <c r="C82" s="121" t="s">
        <v>860</v>
      </c>
      <c r="D82" s="123">
        <v>39810</v>
      </c>
      <c r="E82" s="121">
        <v>3</v>
      </c>
      <c r="F82" s="121">
        <v>23</v>
      </c>
      <c r="G82" s="121"/>
      <c r="H82" s="121"/>
      <c r="I82" s="125">
        <v>527.3</v>
      </c>
      <c r="J82" s="121"/>
      <c r="K82" s="121"/>
      <c r="L82" s="121"/>
      <c r="M82" s="121"/>
      <c r="N82" s="121"/>
      <c r="O82" s="156" t="s">
        <v>991</v>
      </c>
      <c r="P82" s="157"/>
      <c r="Q82" s="158"/>
      <c r="R82" s="121"/>
      <c r="S82" s="121"/>
      <c r="T82" s="121"/>
      <c r="U82" s="142">
        <v>2017</v>
      </c>
      <c r="V82" s="144"/>
    </row>
    <row r="83" spans="1:22" ht="12.75">
      <c r="A83" s="121">
        <v>71</v>
      </c>
      <c r="B83" s="122" t="s">
        <v>922</v>
      </c>
      <c r="C83" s="121">
        <v>53</v>
      </c>
      <c r="D83" s="123">
        <v>40822</v>
      </c>
      <c r="E83" s="121">
        <v>44</v>
      </c>
      <c r="F83" s="121">
        <v>19</v>
      </c>
      <c r="G83" s="121">
        <v>15</v>
      </c>
      <c r="H83" s="121">
        <v>4</v>
      </c>
      <c r="I83" s="121">
        <v>675.2</v>
      </c>
      <c r="J83" s="121">
        <v>493.7</v>
      </c>
      <c r="K83" s="121">
        <v>181.5</v>
      </c>
      <c r="L83" s="121" t="s">
        <v>988</v>
      </c>
      <c r="M83" s="121"/>
      <c r="N83" s="121"/>
      <c r="O83" s="156"/>
      <c r="P83" s="157"/>
      <c r="Q83" s="158"/>
      <c r="R83" s="121"/>
      <c r="S83" s="121"/>
      <c r="T83" s="121"/>
      <c r="U83" s="142">
        <v>2017</v>
      </c>
      <c r="V83" s="144"/>
    </row>
    <row r="84" spans="1:22" ht="12.75">
      <c r="A84" s="121">
        <v>72</v>
      </c>
      <c r="B84" s="122" t="s">
        <v>923</v>
      </c>
      <c r="C84" s="121">
        <v>133</v>
      </c>
      <c r="D84" s="123">
        <v>40848</v>
      </c>
      <c r="E84" s="121">
        <v>23</v>
      </c>
      <c r="F84" s="121">
        <v>10</v>
      </c>
      <c r="G84" s="121">
        <v>6</v>
      </c>
      <c r="H84" s="121">
        <v>4</v>
      </c>
      <c r="I84" s="121">
        <v>436.9</v>
      </c>
      <c r="J84" s="121">
        <v>272.6</v>
      </c>
      <c r="K84" s="121">
        <v>164.3</v>
      </c>
      <c r="L84" s="121" t="s">
        <v>988</v>
      </c>
      <c r="M84" s="121"/>
      <c r="N84" s="121"/>
      <c r="O84" s="156"/>
      <c r="P84" s="157"/>
      <c r="Q84" s="158"/>
      <c r="R84" s="121"/>
      <c r="S84" s="121"/>
      <c r="T84" s="121"/>
      <c r="U84" s="142">
        <v>2020</v>
      </c>
      <c r="V84" s="144"/>
    </row>
    <row r="85" spans="1:22" ht="12.75">
      <c r="A85" s="121">
        <v>73</v>
      </c>
      <c r="B85" s="122" t="s">
        <v>924</v>
      </c>
      <c r="C85" s="121">
        <v>134</v>
      </c>
      <c r="D85" s="123">
        <v>40848</v>
      </c>
      <c r="E85" s="121">
        <v>14</v>
      </c>
      <c r="F85" s="121">
        <v>8</v>
      </c>
      <c r="G85" s="121">
        <v>6</v>
      </c>
      <c r="H85" s="121">
        <v>2</v>
      </c>
      <c r="I85" s="121">
        <v>370.2</v>
      </c>
      <c r="J85" s="121">
        <v>272</v>
      </c>
      <c r="K85" s="121">
        <v>98.2</v>
      </c>
      <c r="L85" s="121" t="s">
        <v>988</v>
      </c>
      <c r="M85" s="121"/>
      <c r="N85" s="121"/>
      <c r="O85" s="156"/>
      <c r="P85" s="157"/>
      <c r="Q85" s="158"/>
      <c r="R85" s="121"/>
      <c r="S85" s="121"/>
      <c r="T85" s="121"/>
      <c r="U85" s="142">
        <v>2017</v>
      </c>
      <c r="V85" s="144"/>
    </row>
    <row r="86" spans="1:22" ht="12.75">
      <c r="A86" s="121">
        <v>74</v>
      </c>
      <c r="B86" s="122" t="s">
        <v>925</v>
      </c>
      <c r="C86" s="121">
        <v>135</v>
      </c>
      <c r="D86" s="123">
        <v>40848</v>
      </c>
      <c r="E86" s="121">
        <v>20</v>
      </c>
      <c r="F86" s="121">
        <v>8</v>
      </c>
      <c r="G86" s="121">
        <v>5</v>
      </c>
      <c r="H86" s="121">
        <v>3</v>
      </c>
      <c r="I86" s="121">
        <v>359.5</v>
      </c>
      <c r="J86" s="121">
        <v>252.3</v>
      </c>
      <c r="K86" s="121">
        <v>107.2</v>
      </c>
      <c r="L86" s="121" t="s">
        <v>988</v>
      </c>
      <c r="M86" s="121"/>
      <c r="N86" s="121"/>
      <c r="O86" s="156"/>
      <c r="P86" s="157"/>
      <c r="Q86" s="158"/>
      <c r="R86" s="121"/>
      <c r="S86" s="121"/>
      <c r="T86" s="121"/>
      <c r="U86" s="142">
        <v>2020</v>
      </c>
      <c r="V86" s="144"/>
    </row>
    <row r="87" spans="1:22" ht="12.75">
      <c r="A87" s="121">
        <v>75</v>
      </c>
      <c r="B87" s="122" t="s">
        <v>926</v>
      </c>
      <c r="C87" s="121">
        <v>12</v>
      </c>
      <c r="D87" s="123">
        <v>40792</v>
      </c>
      <c r="E87" s="121">
        <v>16</v>
      </c>
      <c r="F87" s="121">
        <v>12</v>
      </c>
      <c r="G87" s="121">
        <v>4</v>
      </c>
      <c r="H87" s="121">
        <v>8</v>
      </c>
      <c r="I87" s="121">
        <v>432.7</v>
      </c>
      <c r="J87" s="121">
        <v>119.7</v>
      </c>
      <c r="K87" s="121">
        <v>313</v>
      </c>
      <c r="L87" s="121" t="s">
        <v>988</v>
      </c>
      <c r="M87" s="121"/>
      <c r="N87" s="121"/>
      <c r="O87" s="156"/>
      <c r="P87" s="157"/>
      <c r="Q87" s="158"/>
      <c r="R87" s="121"/>
      <c r="S87" s="121"/>
      <c r="T87" s="121"/>
      <c r="U87" s="142">
        <v>2020</v>
      </c>
      <c r="V87" s="144"/>
    </row>
    <row r="88" spans="1:22" ht="12.75">
      <c r="A88" s="121">
        <v>76</v>
      </c>
      <c r="B88" s="122" t="s">
        <v>927</v>
      </c>
      <c r="C88" s="121">
        <v>136</v>
      </c>
      <c r="D88" s="123">
        <v>40848</v>
      </c>
      <c r="E88" s="121">
        <v>27</v>
      </c>
      <c r="F88" s="121">
        <v>4</v>
      </c>
      <c r="G88" s="121">
        <v>1</v>
      </c>
      <c r="H88" s="121">
        <v>3</v>
      </c>
      <c r="I88" s="121">
        <v>150.8</v>
      </c>
      <c r="J88" s="121">
        <v>48.8</v>
      </c>
      <c r="K88" s="121">
        <v>102</v>
      </c>
      <c r="L88" s="121" t="s">
        <v>988</v>
      </c>
      <c r="M88" s="121"/>
      <c r="N88" s="121"/>
      <c r="O88" s="156"/>
      <c r="P88" s="157"/>
      <c r="Q88" s="158"/>
      <c r="R88" s="121"/>
      <c r="S88" s="121"/>
      <c r="T88" s="121"/>
      <c r="U88" s="142">
        <v>2020</v>
      </c>
      <c r="V88" s="144"/>
    </row>
    <row r="89" spans="1:22" ht="12.75">
      <c r="A89" s="121">
        <v>77</v>
      </c>
      <c r="B89" s="122" t="s">
        <v>928</v>
      </c>
      <c r="C89" s="121">
        <v>138</v>
      </c>
      <c r="D89" s="123">
        <v>40848</v>
      </c>
      <c r="E89" s="121">
        <v>26</v>
      </c>
      <c r="F89" s="121">
        <v>7</v>
      </c>
      <c r="G89" s="121">
        <v>0</v>
      </c>
      <c r="H89" s="121">
        <v>7</v>
      </c>
      <c r="I89" s="121">
        <v>228.6</v>
      </c>
      <c r="J89" s="121">
        <v>0</v>
      </c>
      <c r="K89" s="121">
        <v>228.6</v>
      </c>
      <c r="L89" s="121"/>
      <c r="M89" s="121"/>
      <c r="N89" s="121"/>
      <c r="O89" s="156" t="s">
        <v>991</v>
      </c>
      <c r="P89" s="157"/>
      <c r="Q89" s="158"/>
      <c r="R89" s="121"/>
      <c r="S89" s="121"/>
      <c r="T89" s="121"/>
      <c r="U89" s="142">
        <v>2020</v>
      </c>
      <c r="V89" s="144"/>
    </row>
    <row r="90" spans="1:22" ht="12.75">
      <c r="A90" s="121">
        <v>78</v>
      </c>
      <c r="B90" s="122" t="s">
        <v>929</v>
      </c>
      <c r="C90" s="121">
        <v>139</v>
      </c>
      <c r="D90" s="123">
        <v>40848</v>
      </c>
      <c r="E90" s="121">
        <v>9</v>
      </c>
      <c r="F90" s="121">
        <v>4</v>
      </c>
      <c r="G90" s="121">
        <v>1</v>
      </c>
      <c r="H90" s="121">
        <v>3</v>
      </c>
      <c r="I90" s="121">
        <v>120</v>
      </c>
      <c r="J90" s="121">
        <v>34.9</v>
      </c>
      <c r="K90" s="121">
        <v>85.1</v>
      </c>
      <c r="L90" s="121" t="s">
        <v>988</v>
      </c>
      <c r="M90" s="121"/>
      <c r="N90" s="121"/>
      <c r="O90" s="156"/>
      <c r="P90" s="157"/>
      <c r="Q90" s="158"/>
      <c r="R90" s="121"/>
      <c r="S90" s="121"/>
      <c r="T90" s="121"/>
      <c r="U90" s="142">
        <v>2020</v>
      </c>
      <c r="V90" s="144"/>
    </row>
    <row r="91" spans="1:22" ht="12.75">
      <c r="A91" s="121">
        <v>79</v>
      </c>
      <c r="B91" s="122" t="s">
        <v>930</v>
      </c>
      <c r="C91" s="121">
        <v>140</v>
      </c>
      <c r="D91" s="123">
        <v>40848</v>
      </c>
      <c r="E91" s="121">
        <v>13</v>
      </c>
      <c r="F91" s="121">
        <v>4</v>
      </c>
      <c r="G91" s="121">
        <v>1</v>
      </c>
      <c r="H91" s="121">
        <v>3</v>
      </c>
      <c r="I91" s="121">
        <v>148.8</v>
      </c>
      <c r="J91" s="121">
        <v>34.8</v>
      </c>
      <c r="K91" s="121">
        <v>114</v>
      </c>
      <c r="L91" s="121" t="s">
        <v>988</v>
      </c>
      <c r="M91" s="121"/>
      <c r="N91" s="121"/>
      <c r="O91" s="156"/>
      <c r="P91" s="157"/>
      <c r="Q91" s="158"/>
      <c r="R91" s="121"/>
      <c r="S91" s="121"/>
      <c r="T91" s="121"/>
      <c r="U91" s="142">
        <v>2020</v>
      </c>
      <c r="V91" s="144"/>
    </row>
    <row r="92" spans="1:22" ht="12.75">
      <c r="A92" s="121">
        <v>80</v>
      </c>
      <c r="B92" s="122" t="s">
        <v>931</v>
      </c>
      <c r="C92" s="121">
        <v>141</v>
      </c>
      <c r="D92" s="123">
        <v>40848</v>
      </c>
      <c r="E92" s="121">
        <v>10</v>
      </c>
      <c r="F92" s="121">
        <v>4</v>
      </c>
      <c r="G92" s="121">
        <v>2</v>
      </c>
      <c r="H92" s="121">
        <v>2</v>
      </c>
      <c r="I92" s="121">
        <v>102</v>
      </c>
      <c r="J92" s="121">
        <v>50</v>
      </c>
      <c r="K92" s="121">
        <v>52</v>
      </c>
      <c r="L92" s="121" t="s">
        <v>988</v>
      </c>
      <c r="M92" s="121"/>
      <c r="N92" s="121"/>
      <c r="O92" s="156"/>
      <c r="P92" s="157"/>
      <c r="Q92" s="158"/>
      <c r="R92" s="121"/>
      <c r="S92" s="121"/>
      <c r="T92" s="121"/>
      <c r="U92" s="142">
        <v>2020</v>
      </c>
      <c r="V92" s="144"/>
    </row>
    <row r="93" spans="1:22" ht="12.75">
      <c r="A93" s="121">
        <v>81</v>
      </c>
      <c r="B93" s="122" t="s">
        <v>932</v>
      </c>
      <c r="C93" s="121">
        <v>142</v>
      </c>
      <c r="D93" s="123">
        <v>40848</v>
      </c>
      <c r="E93" s="121">
        <v>10</v>
      </c>
      <c r="F93" s="121">
        <v>4</v>
      </c>
      <c r="G93" s="121">
        <v>1</v>
      </c>
      <c r="H93" s="121">
        <v>3</v>
      </c>
      <c r="I93" s="121">
        <v>132.2</v>
      </c>
      <c r="J93" s="121">
        <v>38</v>
      </c>
      <c r="K93" s="121">
        <v>94.2</v>
      </c>
      <c r="L93" s="121" t="s">
        <v>988</v>
      </c>
      <c r="M93" s="121"/>
      <c r="N93" s="121"/>
      <c r="O93" s="156"/>
      <c r="P93" s="157"/>
      <c r="Q93" s="158"/>
      <c r="R93" s="121"/>
      <c r="S93" s="121"/>
      <c r="T93" s="121"/>
      <c r="U93" s="142">
        <v>2020</v>
      </c>
      <c r="V93" s="144"/>
    </row>
    <row r="94" spans="1:22" ht="12.75">
      <c r="A94" s="121">
        <v>82</v>
      </c>
      <c r="B94" s="122" t="s">
        <v>933</v>
      </c>
      <c r="C94" s="121">
        <v>143</v>
      </c>
      <c r="D94" s="123">
        <v>40848</v>
      </c>
      <c r="E94" s="121">
        <v>9</v>
      </c>
      <c r="F94" s="121">
        <v>3</v>
      </c>
      <c r="G94" s="121">
        <v>0</v>
      </c>
      <c r="H94" s="121">
        <v>3</v>
      </c>
      <c r="I94" s="121">
        <v>127.2</v>
      </c>
      <c r="J94" s="121">
        <v>0</v>
      </c>
      <c r="K94" s="121">
        <v>127.2</v>
      </c>
      <c r="L94" s="121" t="s">
        <v>988</v>
      </c>
      <c r="M94" s="121"/>
      <c r="N94" s="121"/>
      <c r="O94" s="156"/>
      <c r="P94" s="157"/>
      <c r="Q94" s="158"/>
      <c r="R94" s="121"/>
      <c r="S94" s="121"/>
      <c r="T94" s="121"/>
      <c r="U94" s="142">
        <v>2020</v>
      </c>
      <c r="V94" s="144"/>
    </row>
    <row r="95" spans="1:22" ht="12.75">
      <c r="A95" s="121">
        <v>83</v>
      </c>
      <c r="B95" s="122" t="s">
        <v>934</v>
      </c>
      <c r="C95" s="121">
        <v>144</v>
      </c>
      <c r="D95" s="123">
        <v>40848</v>
      </c>
      <c r="E95" s="121">
        <v>6</v>
      </c>
      <c r="F95" s="121">
        <v>3</v>
      </c>
      <c r="G95" s="121">
        <v>2</v>
      </c>
      <c r="H95" s="121">
        <v>1</v>
      </c>
      <c r="I95" s="121">
        <v>148.5</v>
      </c>
      <c r="J95" s="121">
        <v>89.1</v>
      </c>
      <c r="K95" s="121">
        <v>59.4</v>
      </c>
      <c r="L95" s="121" t="s">
        <v>988</v>
      </c>
      <c r="M95" s="121"/>
      <c r="N95" s="121"/>
      <c r="O95" s="156"/>
      <c r="P95" s="157"/>
      <c r="Q95" s="158"/>
      <c r="R95" s="121"/>
      <c r="S95" s="121"/>
      <c r="T95" s="121"/>
      <c r="U95" s="142">
        <v>2020</v>
      </c>
      <c r="V95" s="144"/>
    </row>
    <row r="96" spans="1:22" ht="12.75">
      <c r="A96" s="121">
        <v>84</v>
      </c>
      <c r="B96" s="122" t="s">
        <v>935</v>
      </c>
      <c r="C96" s="121">
        <v>146</v>
      </c>
      <c r="D96" s="123">
        <v>40848</v>
      </c>
      <c r="E96" s="121">
        <v>28</v>
      </c>
      <c r="F96" s="121">
        <v>12</v>
      </c>
      <c r="G96" s="121">
        <v>8</v>
      </c>
      <c r="H96" s="121">
        <v>4</v>
      </c>
      <c r="I96" s="121">
        <v>617</v>
      </c>
      <c r="J96" s="121">
        <v>405.1</v>
      </c>
      <c r="K96" s="121">
        <v>211.9</v>
      </c>
      <c r="L96" s="121"/>
      <c r="M96" s="121"/>
      <c r="N96" s="121"/>
      <c r="O96" s="156" t="s">
        <v>991</v>
      </c>
      <c r="P96" s="157"/>
      <c r="Q96" s="158"/>
      <c r="R96" s="121"/>
      <c r="S96" s="121"/>
      <c r="T96" s="121"/>
      <c r="U96" s="142">
        <v>2020</v>
      </c>
      <c r="V96" s="144"/>
    </row>
    <row r="97" spans="1:22" ht="12.75">
      <c r="A97" s="121">
        <v>85</v>
      </c>
      <c r="B97" s="122" t="s">
        <v>936</v>
      </c>
      <c r="C97" s="121">
        <v>149</v>
      </c>
      <c r="D97" s="123">
        <v>40862</v>
      </c>
      <c r="E97" s="121">
        <v>11</v>
      </c>
      <c r="F97" s="121">
        <v>2</v>
      </c>
      <c r="G97" s="121">
        <v>1</v>
      </c>
      <c r="H97" s="121">
        <v>1</v>
      </c>
      <c r="I97" s="121">
        <v>91.4</v>
      </c>
      <c r="J97" s="121">
        <v>45.7</v>
      </c>
      <c r="K97" s="121">
        <v>45.7</v>
      </c>
      <c r="L97" s="121"/>
      <c r="M97" s="121"/>
      <c r="N97" s="121"/>
      <c r="O97" s="156" t="s">
        <v>991</v>
      </c>
      <c r="P97" s="157"/>
      <c r="Q97" s="158"/>
      <c r="R97" s="121"/>
      <c r="S97" s="121"/>
      <c r="T97" s="121"/>
      <c r="U97" s="142">
        <v>2020</v>
      </c>
      <c r="V97" s="144"/>
    </row>
    <row r="98" spans="1:22" ht="12.75">
      <c r="A98" s="121">
        <v>86</v>
      </c>
      <c r="B98" s="122" t="s">
        <v>937</v>
      </c>
      <c r="C98" s="121">
        <v>150</v>
      </c>
      <c r="D98" s="123">
        <v>40862</v>
      </c>
      <c r="E98" s="121">
        <v>11</v>
      </c>
      <c r="F98" s="121">
        <v>8</v>
      </c>
      <c r="G98" s="121">
        <v>6</v>
      </c>
      <c r="H98" s="121">
        <v>2</v>
      </c>
      <c r="I98" s="121">
        <v>322</v>
      </c>
      <c r="J98" s="121">
        <v>227.4</v>
      </c>
      <c r="K98" s="121">
        <v>94.6</v>
      </c>
      <c r="L98" s="121"/>
      <c r="M98" s="121"/>
      <c r="N98" s="121"/>
      <c r="O98" s="156" t="s">
        <v>991</v>
      </c>
      <c r="P98" s="157"/>
      <c r="Q98" s="158"/>
      <c r="R98" s="121"/>
      <c r="S98" s="121"/>
      <c r="T98" s="121"/>
      <c r="U98" s="142">
        <v>2020</v>
      </c>
      <c r="V98" s="144"/>
    </row>
    <row r="99" spans="1:22" ht="12.75">
      <c r="A99" s="121">
        <v>87</v>
      </c>
      <c r="B99" s="122" t="s">
        <v>938</v>
      </c>
      <c r="C99" s="121">
        <v>151</v>
      </c>
      <c r="D99" s="123">
        <v>40862</v>
      </c>
      <c r="E99" s="121">
        <v>6</v>
      </c>
      <c r="F99" s="121">
        <v>4</v>
      </c>
      <c r="G99" s="121">
        <v>3</v>
      </c>
      <c r="H99" s="121">
        <v>1</v>
      </c>
      <c r="I99" s="121">
        <v>152.9</v>
      </c>
      <c r="J99" s="121">
        <v>103.9</v>
      </c>
      <c r="K99" s="121">
        <v>49</v>
      </c>
      <c r="L99" s="121"/>
      <c r="M99" s="121"/>
      <c r="N99" s="121"/>
      <c r="O99" s="156" t="s">
        <v>991</v>
      </c>
      <c r="P99" s="157"/>
      <c r="Q99" s="158"/>
      <c r="R99" s="121"/>
      <c r="S99" s="121"/>
      <c r="T99" s="121"/>
      <c r="U99" s="142">
        <v>2020</v>
      </c>
      <c r="V99" s="144"/>
    </row>
    <row r="100" spans="1:22" ht="12.75">
      <c r="A100" s="121">
        <v>88</v>
      </c>
      <c r="B100" s="122" t="s">
        <v>939</v>
      </c>
      <c r="C100" s="121">
        <v>152</v>
      </c>
      <c r="D100" s="123">
        <v>40862</v>
      </c>
      <c r="E100" s="121">
        <v>6</v>
      </c>
      <c r="F100" s="121">
        <v>3</v>
      </c>
      <c r="G100" s="121">
        <v>0</v>
      </c>
      <c r="H100" s="121">
        <v>3</v>
      </c>
      <c r="I100" s="121">
        <v>107.6</v>
      </c>
      <c r="J100" s="121">
        <v>0</v>
      </c>
      <c r="K100" s="121">
        <v>107.6</v>
      </c>
      <c r="L100" s="121"/>
      <c r="M100" s="121"/>
      <c r="N100" s="121"/>
      <c r="O100" s="156" t="s">
        <v>991</v>
      </c>
      <c r="P100" s="157"/>
      <c r="Q100" s="158"/>
      <c r="R100" s="121"/>
      <c r="S100" s="121"/>
      <c r="T100" s="121"/>
      <c r="U100" s="142">
        <v>2020</v>
      </c>
      <c r="V100" s="144"/>
    </row>
    <row r="101" spans="1:22" ht="12.75">
      <c r="A101" s="121">
        <v>89</v>
      </c>
      <c r="B101" s="122" t="s">
        <v>940</v>
      </c>
      <c r="C101" s="121">
        <v>153</v>
      </c>
      <c r="D101" s="123">
        <v>40862</v>
      </c>
      <c r="E101" s="121">
        <v>6</v>
      </c>
      <c r="F101" s="121">
        <v>2</v>
      </c>
      <c r="G101" s="121">
        <v>0</v>
      </c>
      <c r="H101" s="121">
        <v>2</v>
      </c>
      <c r="I101" s="121">
        <v>107.9</v>
      </c>
      <c r="J101" s="121">
        <v>0</v>
      </c>
      <c r="K101" s="121">
        <v>107.9</v>
      </c>
      <c r="L101" s="121" t="s">
        <v>988</v>
      </c>
      <c r="M101" s="121"/>
      <c r="N101" s="121"/>
      <c r="O101" s="156"/>
      <c r="P101" s="157"/>
      <c r="Q101" s="158"/>
      <c r="R101" s="121"/>
      <c r="S101" s="121"/>
      <c r="T101" s="121"/>
      <c r="U101" s="142">
        <v>2020</v>
      </c>
      <c r="V101" s="144"/>
    </row>
    <row r="102" spans="1:22" ht="12.75">
      <c r="A102" s="121">
        <v>90</v>
      </c>
      <c r="B102" s="122" t="s">
        <v>941</v>
      </c>
      <c r="C102" s="121">
        <v>154</v>
      </c>
      <c r="D102" s="123">
        <v>40862</v>
      </c>
      <c r="E102" s="121">
        <v>7</v>
      </c>
      <c r="F102" s="121">
        <v>5</v>
      </c>
      <c r="G102" s="121">
        <v>1</v>
      </c>
      <c r="H102" s="121">
        <v>4</v>
      </c>
      <c r="I102" s="121">
        <v>107.9</v>
      </c>
      <c r="J102" s="121">
        <v>15.9</v>
      </c>
      <c r="K102" s="121">
        <v>92</v>
      </c>
      <c r="L102" s="121" t="s">
        <v>988</v>
      </c>
      <c r="M102" s="121"/>
      <c r="N102" s="121"/>
      <c r="O102" s="156"/>
      <c r="P102" s="157"/>
      <c r="Q102" s="158"/>
      <c r="R102" s="121"/>
      <c r="S102" s="121"/>
      <c r="T102" s="121"/>
      <c r="U102" s="142">
        <v>2018</v>
      </c>
      <c r="V102" s="144"/>
    </row>
    <row r="103" spans="1:22" ht="12.75">
      <c r="A103" s="121">
        <v>91</v>
      </c>
      <c r="B103" s="122" t="s">
        <v>942</v>
      </c>
      <c r="C103" s="121">
        <v>155</v>
      </c>
      <c r="D103" s="123">
        <v>40862</v>
      </c>
      <c r="E103" s="121">
        <v>5</v>
      </c>
      <c r="F103" s="121">
        <v>2</v>
      </c>
      <c r="G103" s="121">
        <v>0</v>
      </c>
      <c r="H103" s="121">
        <v>2</v>
      </c>
      <c r="I103" s="121">
        <v>109.3</v>
      </c>
      <c r="J103" s="121">
        <v>0</v>
      </c>
      <c r="K103" s="121">
        <v>109.3</v>
      </c>
      <c r="L103" s="121" t="s">
        <v>988</v>
      </c>
      <c r="M103" s="121"/>
      <c r="N103" s="121"/>
      <c r="O103" s="156"/>
      <c r="P103" s="157"/>
      <c r="Q103" s="158"/>
      <c r="R103" s="121"/>
      <c r="S103" s="121"/>
      <c r="T103" s="121"/>
      <c r="U103" s="142">
        <v>2018</v>
      </c>
      <c r="V103" s="144"/>
    </row>
    <row r="104" spans="1:22" ht="12.75">
      <c r="A104" s="121">
        <v>92</v>
      </c>
      <c r="B104" s="122" t="s">
        <v>943</v>
      </c>
      <c r="C104" s="121">
        <v>156</v>
      </c>
      <c r="D104" s="123">
        <v>40862</v>
      </c>
      <c r="E104" s="121">
        <v>9</v>
      </c>
      <c r="F104" s="121">
        <v>2</v>
      </c>
      <c r="G104" s="121">
        <v>0</v>
      </c>
      <c r="H104" s="121">
        <v>2</v>
      </c>
      <c r="I104" s="121">
        <v>129.8</v>
      </c>
      <c r="J104" s="121">
        <v>0</v>
      </c>
      <c r="K104" s="121">
        <v>129.8</v>
      </c>
      <c r="L104" s="121" t="s">
        <v>988</v>
      </c>
      <c r="M104" s="121"/>
      <c r="N104" s="121"/>
      <c r="O104" s="156"/>
      <c r="P104" s="157"/>
      <c r="Q104" s="158"/>
      <c r="R104" s="121"/>
      <c r="S104" s="121"/>
      <c r="T104" s="121"/>
      <c r="U104" s="142">
        <v>2018</v>
      </c>
      <c r="V104" s="144"/>
    </row>
    <row r="105" spans="1:22" ht="12.75">
      <c r="A105" s="121">
        <v>93</v>
      </c>
      <c r="B105" s="122" t="s">
        <v>944</v>
      </c>
      <c r="C105" s="121">
        <v>157</v>
      </c>
      <c r="D105" s="123">
        <v>40862</v>
      </c>
      <c r="E105" s="121">
        <v>9</v>
      </c>
      <c r="F105" s="121">
        <v>2</v>
      </c>
      <c r="G105" s="121">
        <v>1</v>
      </c>
      <c r="H105" s="121">
        <v>1</v>
      </c>
      <c r="I105" s="121">
        <v>110.4</v>
      </c>
      <c r="J105" s="121">
        <v>55.2</v>
      </c>
      <c r="K105" s="121">
        <v>55.2</v>
      </c>
      <c r="L105" s="121" t="s">
        <v>988</v>
      </c>
      <c r="M105" s="121"/>
      <c r="N105" s="121"/>
      <c r="O105" s="156"/>
      <c r="P105" s="157"/>
      <c r="Q105" s="158"/>
      <c r="R105" s="121"/>
      <c r="S105" s="121"/>
      <c r="T105" s="121"/>
      <c r="U105" s="142">
        <v>2018</v>
      </c>
      <c r="V105" s="144"/>
    </row>
    <row r="106" spans="1:22" ht="12.75">
      <c r="A106" s="121">
        <v>94</v>
      </c>
      <c r="B106" s="122" t="s">
        <v>945</v>
      </c>
      <c r="C106" s="121">
        <v>161</v>
      </c>
      <c r="D106" s="123">
        <v>40862</v>
      </c>
      <c r="E106" s="121">
        <v>8</v>
      </c>
      <c r="F106" s="121">
        <v>3</v>
      </c>
      <c r="G106" s="121">
        <v>1</v>
      </c>
      <c r="H106" s="121">
        <v>2</v>
      </c>
      <c r="I106" s="121">
        <v>108.6</v>
      </c>
      <c r="J106" s="121">
        <v>30</v>
      </c>
      <c r="K106" s="121">
        <v>78.6</v>
      </c>
      <c r="L106" s="121" t="s">
        <v>988</v>
      </c>
      <c r="M106" s="121"/>
      <c r="N106" s="121"/>
      <c r="O106" s="156"/>
      <c r="P106" s="157"/>
      <c r="Q106" s="158"/>
      <c r="R106" s="121"/>
      <c r="S106" s="121"/>
      <c r="T106" s="121"/>
      <c r="U106" s="142">
        <v>2018</v>
      </c>
      <c r="V106" s="144"/>
    </row>
    <row r="107" spans="1:22" ht="12.75">
      <c r="A107" s="121">
        <v>95</v>
      </c>
      <c r="B107" s="122" t="s">
        <v>946</v>
      </c>
      <c r="C107" s="121">
        <v>162</v>
      </c>
      <c r="D107" s="123">
        <v>40862</v>
      </c>
      <c r="E107" s="121">
        <v>7</v>
      </c>
      <c r="F107" s="121">
        <v>2</v>
      </c>
      <c r="G107" s="121">
        <v>2</v>
      </c>
      <c r="H107" s="121">
        <v>0</v>
      </c>
      <c r="I107" s="121">
        <v>109</v>
      </c>
      <c r="J107" s="121">
        <v>109</v>
      </c>
      <c r="K107" s="121">
        <v>0</v>
      </c>
      <c r="L107" s="121" t="s">
        <v>988</v>
      </c>
      <c r="M107" s="121"/>
      <c r="N107" s="121"/>
      <c r="O107" s="156"/>
      <c r="P107" s="157"/>
      <c r="Q107" s="158"/>
      <c r="R107" s="121"/>
      <c r="S107" s="121"/>
      <c r="T107" s="121"/>
      <c r="U107" s="142">
        <v>2018</v>
      </c>
      <c r="V107" s="144"/>
    </row>
    <row r="108" spans="1:22" ht="12.75">
      <c r="A108" s="121">
        <v>96</v>
      </c>
      <c r="B108" s="122" t="s">
        <v>947</v>
      </c>
      <c r="C108" s="121">
        <v>163</v>
      </c>
      <c r="D108" s="123">
        <v>40862</v>
      </c>
      <c r="E108" s="121">
        <v>5</v>
      </c>
      <c r="F108" s="121">
        <v>2</v>
      </c>
      <c r="G108" s="121">
        <v>1</v>
      </c>
      <c r="H108" s="121">
        <v>1</v>
      </c>
      <c r="I108" s="121">
        <v>109.8</v>
      </c>
      <c r="J108" s="121">
        <v>55.4</v>
      </c>
      <c r="K108" s="121">
        <v>54.4</v>
      </c>
      <c r="L108" s="121" t="s">
        <v>988</v>
      </c>
      <c r="M108" s="121"/>
      <c r="N108" s="121"/>
      <c r="O108" s="156"/>
      <c r="P108" s="157"/>
      <c r="Q108" s="158"/>
      <c r="R108" s="121"/>
      <c r="S108" s="121"/>
      <c r="T108" s="121"/>
      <c r="U108" s="142">
        <v>2018</v>
      </c>
      <c r="V108" s="144"/>
    </row>
    <row r="109" spans="1:22" ht="12.75">
      <c r="A109" s="121">
        <v>97</v>
      </c>
      <c r="B109" s="122" t="s">
        <v>948</v>
      </c>
      <c r="C109" s="121">
        <v>158</v>
      </c>
      <c r="D109" s="123">
        <v>40862</v>
      </c>
      <c r="E109" s="121">
        <v>11</v>
      </c>
      <c r="F109" s="121">
        <v>5</v>
      </c>
      <c r="G109" s="121">
        <v>4</v>
      </c>
      <c r="H109" s="121">
        <v>1</v>
      </c>
      <c r="I109" s="121">
        <v>165</v>
      </c>
      <c r="J109" s="121">
        <v>103.7</v>
      </c>
      <c r="K109" s="121">
        <v>61.3</v>
      </c>
      <c r="L109" s="121" t="s">
        <v>988</v>
      </c>
      <c r="M109" s="121"/>
      <c r="N109" s="121"/>
      <c r="O109" s="156"/>
      <c r="P109" s="157"/>
      <c r="Q109" s="158"/>
      <c r="R109" s="121"/>
      <c r="S109" s="121"/>
      <c r="T109" s="121"/>
      <c r="U109" s="142">
        <v>2018</v>
      </c>
      <c r="V109" s="144"/>
    </row>
    <row r="110" spans="1:22" ht="12.75">
      <c r="A110" s="121">
        <v>98</v>
      </c>
      <c r="B110" s="122" t="s">
        <v>949</v>
      </c>
      <c r="C110" s="121">
        <v>159</v>
      </c>
      <c r="D110" s="123">
        <v>40862</v>
      </c>
      <c r="E110" s="121">
        <v>6</v>
      </c>
      <c r="F110" s="121">
        <v>2</v>
      </c>
      <c r="G110" s="121">
        <v>0</v>
      </c>
      <c r="H110" s="121">
        <v>2</v>
      </c>
      <c r="I110" s="121">
        <v>111.1</v>
      </c>
      <c r="J110" s="121">
        <v>0</v>
      </c>
      <c r="K110" s="121">
        <v>111.1</v>
      </c>
      <c r="L110" s="121" t="s">
        <v>988</v>
      </c>
      <c r="M110" s="121"/>
      <c r="N110" s="121"/>
      <c r="O110" s="156"/>
      <c r="P110" s="157"/>
      <c r="Q110" s="158"/>
      <c r="R110" s="121"/>
      <c r="S110" s="121"/>
      <c r="T110" s="121"/>
      <c r="U110" s="142">
        <v>2018</v>
      </c>
      <c r="V110" s="144"/>
    </row>
    <row r="111" spans="1:22" ht="12.75">
      <c r="A111" s="121">
        <v>99</v>
      </c>
      <c r="B111" s="122" t="s">
        <v>950</v>
      </c>
      <c r="C111" s="121">
        <v>160</v>
      </c>
      <c r="D111" s="123">
        <v>40862</v>
      </c>
      <c r="E111" s="121">
        <v>11</v>
      </c>
      <c r="F111" s="121">
        <v>4</v>
      </c>
      <c r="G111" s="121">
        <v>2</v>
      </c>
      <c r="H111" s="121">
        <v>2</v>
      </c>
      <c r="I111" s="121">
        <v>164.6</v>
      </c>
      <c r="J111" s="121">
        <v>106.3</v>
      </c>
      <c r="K111" s="121">
        <v>58.3</v>
      </c>
      <c r="L111" s="121" t="s">
        <v>988</v>
      </c>
      <c r="M111" s="121"/>
      <c r="N111" s="121"/>
      <c r="O111" s="156"/>
      <c r="P111" s="157"/>
      <c r="Q111" s="158"/>
      <c r="R111" s="121"/>
      <c r="S111" s="121"/>
      <c r="T111" s="121"/>
      <c r="U111" s="142">
        <v>2018</v>
      </c>
      <c r="V111" s="144"/>
    </row>
    <row r="112" spans="1:22" ht="12.75">
      <c r="A112" s="121">
        <v>100</v>
      </c>
      <c r="B112" s="122" t="s">
        <v>951</v>
      </c>
      <c r="C112" s="121">
        <v>169</v>
      </c>
      <c r="D112" s="123">
        <v>40862</v>
      </c>
      <c r="E112" s="121">
        <v>9</v>
      </c>
      <c r="F112" s="121">
        <v>3</v>
      </c>
      <c r="G112" s="121">
        <v>2</v>
      </c>
      <c r="H112" s="121">
        <v>1</v>
      </c>
      <c r="I112" s="121">
        <v>182.9</v>
      </c>
      <c r="J112" s="121">
        <v>135.9</v>
      </c>
      <c r="K112" s="121">
        <v>47</v>
      </c>
      <c r="L112" s="121" t="s">
        <v>988</v>
      </c>
      <c r="M112" s="121"/>
      <c r="N112" s="121"/>
      <c r="O112" s="156"/>
      <c r="P112" s="157"/>
      <c r="Q112" s="158"/>
      <c r="R112" s="121"/>
      <c r="S112" s="121"/>
      <c r="T112" s="121"/>
      <c r="U112" s="142">
        <v>2018</v>
      </c>
      <c r="V112" s="144"/>
    </row>
    <row r="113" spans="1:22" ht="12.75">
      <c r="A113" s="121">
        <v>101</v>
      </c>
      <c r="B113" s="122" t="s">
        <v>952</v>
      </c>
      <c r="C113" s="121">
        <v>172</v>
      </c>
      <c r="D113" s="123">
        <v>40862</v>
      </c>
      <c r="E113" s="121">
        <v>14</v>
      </c>
      <c r="F113" s="121">
        <v>2</v>
      </c>
      <c r="G113" s="121">
        <v>1</v>
      </c>
      <c r="H113" s="121">
        <v>1</v>
      </c>
      <c r="I113" s="121">
        <v>115.9</v>
      </c>
      <c r="J113" s="121">
        <v>68.8</v>
      </c>
      <c r="K113" s="121">
        <v>47.1</v>
      </c>
      <c r="L113" s="121" t="s">
        <v>988</v>
      </c>
      <c r="M113" s="121"/>
      <c r="N113" s="121"/>
      <c r="O113" s="156"/>
      <c r="P113" s="157"/>
      <c r="Q113" s="158"/>
      <c r="R113" s="121"/>
      <c r="S113" s="121"/>
      <c r="T113" s="121"/>
      <c r="U113" s="142">
        <v>2018</v>
      </c>
      <c r="V113" s="144"/>
    </row>
    <row r="114" spans="1:22" ht="12.75">
      <c r="A114" s="121">
        <v>102</v>
      </c>
      <c r="B114" s="122" t="s">
        <v>953</v>
      </c>
      <c r="C114" s="121">
        <v>173</v>
      </c>
      <c r="D114" s="123">
        <v>40862</v>
      </c>
      <c r="E114" s="121">
        <v>11</v>
      </c>
      <c r="F114" s="121">
        <v>3</v>
      </c>
      <c r="G114" s="121">
        <v>0</v>
      </c>
      <c r="H114" s="121">
        <v>3</v>
      </c>
      <c r="I114" s="121">
        <v>101.8</v>
      </c>
      <c r="J114" s="121">
        <v>0</v>
      </c>
      <c r="K114" s="121">
        <v>101.8</v>
      </c>
      <c r="L114" s="121" t="s">
        <v>988</v>
      </c>
      <c r="M114" s="121"/>
      <c r="N114" s="121"/>
      <c r="O114" s="156"/>
      <c r="P114" s="157"/>
      <c r="Q114" s="158"/>
      <c r="R114" s="121"/>
      <c r="S114" s="121"/>
      <c r="T114" s="121"/>
      <c r="U114" s="142">
        <v>2018</v>
      </c>
      <c r="V114" s="144"/>
    </row>
    <row r="115" spans="1:22" ht="12.75">
      <c r="A115" s="121">
        <v>103</v>
      </c>
      <c r="B115" s="122" t="s">
        <v>954</v>
      </c>
      <c r="C115" s="121">
        <v>174</v>
      </c>
      <c r="D115" s="123">
        <v>40862</v>
      </c>
      <c r="E115" s="121">
        <v>7</v>
      </c>
      <c r="F115" s="121">
        <v>2</v>
      </c>
      <c r="G115" s="121">
        <v>1</v>
      </c>
      <c r="H115" s="121">
        <v>1</v>
      </c>
      <c r="I115" s="121">
        <v>110.7</v>
      </c>
      <c r="J115" s="121">
        <v>55.2</v>
      </c>
      <c r="K115" s="121">
        <v>55.5</v>
      </c>
      <c r="L115" s="121" t="s">
        <v>988</v>
      </c>
      <c r="M115" s="121"/>
      <c r="N115" s="121"/>
      <c r="O115" s="156"/>
      <c r="P115" s="157"/>
      <c r="Q115" s="158"/>
      <c r="R115" s="121"/>
      <c r="S115" s="121"/>
      <c r="T115" s="121"/>
      <c r="U115" s="142">
        <v>2018</v>
      </c>
      <c r="V115" s="144"/>
    </row>
    <row r="116" spans="1:22" ht="12.75">
      <c r="A116" s="121">
        <v>104</v>
      </c>
      <c r="B116" s="122" t="s">
        <v>955</v>
      </c>
      <c r="C116" s="121">
        <v>170</v>
      </c>
      <c r="D116" s="123">
        <v>40862</v>
      </c>
      <c r="E116" s="121">
        <v>7</v>
      </c>
      <c r="F116" s="121">
        <v>3</v>
      </c>
      <c r="G116" s="121">
        <v>0</v>
      </c>
      <c r="H116" s="121">
        <v>3</v>
      </c>
      <c r="I116" s="121">
        <v>110.3</v>
      </c>
      <c r="J116" s="121">
        <v>0</v>
      </c>
      <c r="K116" s="121">
        <v>110.3</v>
      </c>
      <c r="L116" s="121" t="s">
        <v>988</v>
      </c>
      <c r="M116" s="121"/>
      <c r="N116" s="121"/>
      <c r="O116" s="156"/>
      <c r="P116" s="157"/>
      <c r="Q116" s="158"/>
      <c r="R116" s="121"/>
      <c r="S116" s="121"/>
      <c r="T116" s="121"/>
      <c r="U116" s="142">
        <v>2018</v>
      </c>
      <c r="V116" s="144"/>
    </row>
    <row r="117" spans="1:22" ht="12.75">
      <c r="A117" s="121">
        <v>105</v>
      </c>
      <c r="B117" s="122" t="s">
        <v>956</v>
      </c>
      <c r="C117" s="121">
        <v>171</v>
      </c>
      <c r="D117" s="123">
        <v>40862</v>
      </c>
      <c r="E117" s="121">
        <v>3</v>
      </c>
      <c r="F117" s="121">
        <v>2</v>
      </c>
      <c r="G117" s="121">
        <v>1</v>
      </c>
      <c r="H117" s="121">
        <v>1</v>
      </c>
      <c r="I117" s="121">
        <v>108.9</v>
      </c>
      <c r="J117" s="121">
        <v>54.9</v>
      </c>
      <c r="K117" s="121">
        <v>54</v>
      </c>
      <c r="L117" s="121" t="s">
        <v>988</v>
      </c>
      <c r="M117" s="121"/>
      <c r="N117" s="121"/>
      <c r="O117" s="156"/>
      <c r="P117" s="157"/>
      <c r="Q117" s="158"/>
      <c r="R117" s="121"/>
      <c r="S117" s="121"/>
      <c r="T117" s="121"/>
      <c r="U117" s="142">
        <v>2018</v>
      </c>
      <c r="V117" s="144"/>
    </row>
    <row r="118" spans="1:22" ht="12.75">
      <c r="A118" s="121">
        <v>106</v>
      </c>
      <c r="B118" s="122" t="s">
        <v>957</v>
      </c>
      <c r="C118" s="121">
        <v>129</v>
      </c>
      <c r="D118" s="123">
        <v>40848</v>
      </c>
      <c r="E118" s="121">
        <v>3</v>
      </c>
      <c r="F118" s="121">
        <v>3</v>
      </c>
      <c r="G118" s="121"/>
      <c r="H118" s="121"/>
      <c r="I118" s="121">
        <v>76</v>
      </c>
      <c r="J118" s="121"/>
      <c r="K118" s="121"/>
      <c r="L118" s="121"/>
      <c r="M118" s="121"/>
      <c r="N118" s="121"/>
      <c r="O118" s="156" t="s">
        <v>991</v>
      </c>
      <c r="P118" s="157"/>
      <c r="Q118" s="158"/>
      <c r="R118" s="121"/>
      <c r="S118" s="121"/>
      <c r="T118" s="121"/>
      <c r="U118" s="142">
        <v>2021</v>
      </c>
      <c r="V118" s="144"/>
    </row>
    <row r="119" spans="1:22" ht="12.75">
      <c r="A119" s="121">
        <v>107</v>
      </c>
      <c r="B119" s="122" t="s">
        <v>958</v>
      </c>
      <c r="C119" s="121">
        <v>124</v>
      </c>
      <c r="D119" s="123">
        <v>40848</v>
      </c>
      <c r="E119" s="121">
        <v>8</v>
      </c>
      <c r="F119" s="121">
        <v>7</v>
      </c>
      <c r="G119" s="121">
        <v>4</v>
      </c>
      <c r="H119" s="121">
        <v>3</v>
      </c>
      <c r="I119" s="121">
        <v>244.46</v>
      </c>
      <c r="J119" s="121">
        <v>118.96</v>
      </c>
      <c r="K119" s="121">
        <v>125.5</v>
      </c>
      <c r="L119" s="121"/>
      <c r="M119" s="121"/>
      <c r="N119" s="121"/>
      <c r="O119" s="156" t="s">
        <v>991</v>
      </c>
      <c r="P119" s="157"/>
      <c r="Q119" s="158"/>
      <c r="R119" s="121"/>
      <c r="S119" s="121"/>
      <c r="T119" s="121"/>
      <c r="U119" s="142">
        <v>2021</v>
      </c>
      <c r="V119" s="144"/>
    </row>
    <row r="120" spans="1:22" ht="12.75">
      <c r="A120" s="121">
        <v>108</v>
      </c>
      <c r="B120" s="122" t="s">
        <v>959</v>
      </c>
      <c r="C120" s="121">
        <v>3</v>
      </c>
      <c r="D120" s="123">
        <v>40792</v>
      </c>
      <c r="E120" s="121">
        <v>11</v>
      </c>
      <c r="F120" s="121">
        <v>16</v>
      </c>
      <c r="G120" s="121"/>
      <c r="H120" s="121"/>
      <c r="I120" s="121">
        <v>329.3</v>
      </c>
      <c r="J120" s="121"/>
      <c r="K120" s="121"/>
      <c r="L120" s="121"/>
      <c r="M120" s="121"/>
      <c r="N120" s="121"/>
      <c r="O120" s="156" t="s">
        <v>991</v>
      </c>
      <c r="P120" s="157"/>
      <c r="Q120" s="158"/>
      <c r="R120" s="121"/>
      <c r="S120" s="121"/>
      <c r="T120" s="121"/>
      <c r="U120" s="142">
        <v>2021</v>
      </c>
      <c r="V120" s="144"/>
    </row>
    <row r="121" spans="1:22" ht="12.75">
      <c r="A121" s="121">
        <v>109</v>
      </c>
      <c r="B121" s="122" t="s">
        <v>960</v>
      </c>
      <c r="C121" s="121">
        <v>4</v>
      </c>
      <c r="D121" s="123">
        <v>40792</v>
      </c>
      <c r="E121" s="121">
        <v>5</v>
      </c>
      <c r="F121" s="121">
        <v>10</v>
      </c>
      <c r="G121" s="121"/>
      <c r="H121" s="121"/>
      <c r="I121" s="121">
        <v>195.1</v>
      </c>
      <c r="J121" s="121"/>
      <c r="K121" s="121"/>
      <c r="L121" s="121"/>
      <c r="M121" s="121"/>
      <c r="N121" s="121"/>
      <c r="O121" s="156" t="s">
        <v>991</v>
      </c>
      <c r="P121" s="157"/>
      <c r="Q121" s="158"/>
      <c r="R121" s="121"/>
      <c r="S121" s="121"/>
      <c r="T121" s="121"/>
      <c r="U121" s="142">
        <v>2021</v>
      </c>
      <c r="V121" s="144"/>
    </row>
    <row r="122" spans="1:22" ht="12.75">
      <c r="A122" s="121">
        <v>110</v>
      </c>
      <c r="B122" s="122" t="s">
        <v>961</v>
      </c>
      <c r="C122" s="121">
        <v>5</v>
      </c>
      <c r="D122" s="123">
        <v>40792</v>
      </c>
      <c r="E122" s="121">
        <v>3</v>
      </c>
      <c r="F122" s="121">
        <v>4</v>
      </c>
      <c r="G122" s="121"/>
      <c r="H122" s="121"/>
      <c r="I122" s="121">
        <v>172.5</v>
      </c>
      <c r="J122" s="121"/>
      <c r="K122" s="121"/>
      <c r="L122" s="121"/>
      <c r="M122" s="121"/>
      <c r="N122" s="121"/>
      <c r="O122" s="156" t="s">
        <v>991</v>
      </c>
      <c r="P122" s="157"/>
      <c r="Q122" s="158"/>
      <c r="R122" s="121"/>
      <c r="S122" s="121"/>
      <c r="T122" s="121"/>
      <c r="U122" s="142">
        <v>2021</v>
      </c>
      <c r="V122" s="144"/>
    </row>
    <row r="123" spans="1:22" ht="12.75">
      <c r="A123" s="121">
        <v>111</v>
      </c>
      <c r="B123" s="122" t="s">
        <v>962</v>
      </c>
      <c r="C123" s="121">
        <v>6</v>
      </c>
      <c r="D123" s="123">
        <v>40792</v>
      </c>
      <c r="E123" s="121">
        <v>9</v>
      </c>
      <c r="F123" s="121">
        <v>4</v>
      </c>
      <c r="G123" s="121"/>
      <c r="H123" s="121"/>
      <c r="I123" s="121">
        <v>172.5</v>
      </c>
      <c r="J123" s="121"/>
      <c r="K123" s="121"/>
      <c r="L123" s="121"/>
      <c r="M123" s="121"/>
      <c r="N123" s="121"/>
      <c r="O123" s="156" t="s">
        <v>991</v>
      </c>
      <c r="P123" s="157"/>
      <c r="Q123" s="158"/>
      <c r="R123" s="121"/>
      <c r="S123" s="121"/>
      <c r="T123" s="121"/>
      <c r="U123" s="142">
        <v>2021</v>
      </c>
      <c r="V123" s="144"/>
    </row>
    <row r="124" spans="1:22" ht="12.75">
      <c r="A124" s="121">
        <v>112</v>
      </c>
      <c r="B124" s="122" t="s">
        <v>963</v>
      </c>
      <c r="C124" s="121">
        <v>131</v>
      </c>
      <c r="D124" s="123">
        <v>40848</v>
      </c>
      <c r="E124" s="121">
        <v>5</v>
      </c>
      <c r="F124" s="121">
        <v>2</v>
      </c>
      <c r="G124" s="121">
        <v>1</v>
      </c>
      <c r="H124" s="121">
        <v>1</v>
      </c>
      <c r="I124" s="121">
        <v>71.2</v>
      </c>
      <c r="J124" s="121">
        <v>29.5</v>
      </c>
      <c r="K124" s="121">
        <v>41.7</v>
      </c>
      <c r="L124" s="121"/>
      <c r="M124" s="121"/>
      <c r="N124" s="121"/>
      <c r="O124" s="156" t="s">
        <v>991</v>
      </c>
      <c r="P124" s="157"/>
      <c r="Q124" s="158"/>
      <c r="R124" s="121"/>
      <c r="S124" s="121"/>
      <c r="T124" s="121"/>
      <c r="U124" s="142">
        <v>2021</v>
      </c>
      <c r="V124" s="144"/>
    </row>
    <row r="125" spans="1:22" ht="12.75">
      <c r="A125" s="121">
        <v>113</v>
      </c>
      <c r="B125" s="122" t="s">
        <v>964</v>
      </c>
      <c r="C125" s="121">
        <v>147</v>
      </c>
      <c r="D125" s="123">
        <v>40848</v>
      </c>
      <c r="E125" s="121">
        <v>6</v>
      </c>
      <c r="F125" s="121">
        <v>2</v>
      </c>
      <c r="G125" s="121">
        <v>1</v>
      </c>
      <c r="H125" s="121">
        <v>1</v>
      </c>
      <c r="I125" s="121">
        <v>95.2</v>
      </c>
      <c r="J125" s="121">
        <v>47.4</v>
      </c>
      <c r="K125" s="121">
        <v>47.8</v>
      </c>
      <c r="L125" s="121"/>
      <c r="M125" s="121"/>
      <c r="N125" s="121"/>
      <c r="O125" s="156" t="s">
        <v>991</v>
      </c>
      <c r="P125" s="157"/>
      <c r="Q125" s="158"/>
      <c r="R125" s="121"/>
      <c r="S125" s="121"/>
      <c r="T125" s="121"/>
      <c r="U125" s="142">
        <v>2021</v>
      </c>
      <c r="V125" s="144"/>
    </row>
    <row r="126" spans="1:22" ht="12.75">
      <c r="A126" s="121">
        <v>114</v>
      </c>
      <c r="B126" s="122" t="s">
        <v>965</v>
      </c>
      <c r="C126" s="121">
        <v>148</v>
      </c>
      <c r="D126" s="123">
        <v>40848</v>
      </c>
      <c r="E126" s="121">
        <v>59</v>
      </c>
      <c r="F126" s="121">
        <v>24</v>
      </c>
      <c r="G126" s="121">
        <v>16</v>
      </c>
      <c r="H126" s="121">
        <v>8</v>
      </c>
      <c r="I126" s="121">
        <v>716.9</v>
      </c>
      <c r="J126" s="121">
        <v>452.9</v>
      </c>
      <c r="K126" s="121">
        <v>264</v>
      </c>
      <c r="L126" s="121"/>
      <c r="M126" s="121"/>
      <c r="N126" s="121"/>
      <c r="O126" s="156" t="s">
        <v>991</v>
      </c>
      <c r="P126" s="157"/>
      <c r="Q126" s="158"/>
      <c r="R126" s="121"/>
      <c r="S126" s="121"/>
      <c r="T126" s="121"/>
      <c r="U126" s="142">
        <v>2021</v>
      </c>
      <c r="V126" s="144"/>
    </row>
    <row r="127" spans="1:22" ht="12.75">
      <c r="A127" s="121">
        <v>115</v>
      </c>
      <c r="B127" s="122" t="s">
        <v>966</v>
      </c>
      <c r="C127" s="121">
        <v>145</v>
      </c>
      <c r="D127" s="123">
        <v>40848</v>
      </c>
      <c r="E127" s="121">
        <v>45</v>
      </c>
      <c r="F127" s="121">
        <v>25</v>
      </c>
      <c r="G127" s="121">
        <v>15</v>
      </c>
      <c r="H127" s="121">
        <v>10</v>
      </c>
      <c r="I127" s="121">
        <v>736.8</v>
      </c>
      <c r="J127" s="121">
        <v>440.9</v>
      </c>
      <c r="K127" s="121">
        <v>295.9</v>
      </c>
      <c r="L127" s="121"/>
      <c r="M127" s="121"/>
      <c r="N127" s="121"/>
      <c r="O127" s="156" t="s">
        <v>991</v>
      </c>
      <c r="P127" s="157"/>
      <c r="Q127" s="158"/>
      <c r="R127" s="121"/>
      <c r="S127" s="121"/>
      <c r="T127" s="121"/>
      <c r="U127" s="142">
        <v>2021</v>
      </c>
      <c r="V127" s="144"/>
    </row>
    <row r="128" spans="1:22" ht="12.75">
      <c r="A128" s="121">
        <v>116</v>
      </c>
      <c r="B128" s="122" t="s">
        <v>967</v>
      </c>
      <c r="C128" s="121">
        <v>137</v>
      </c>
      <c r="D128" s="123">
        <v>40848</v>
      </c>
      <c r="E128" s="121">
        <v>18</v>
      </c>
      <c r="F128" s="121">
        <v>8</v>
      </c>
      <c r="G128" s="121">
        <v>1</v>
      </c>
      <c r="H128" s="121">
        <v>7</v>
      </c>
      <c r="I128" s="121">
        <v>372.5</v>
      </c>
      <c r="J128" s="121">
        <v>39.5</v>
      </c>
      <c r="K128" s="121">
        <v>333</v>
      </c>
      <c r="L128" s="121"/>
      <c r="M128" s="121"/>
      <c r="N128" s="121"/>
      <c r="O128" s="156" t="s">
        <v>991</v>
      </c>
      <c r="P128" s="157"/>
      <c r="Q128" s="158"/>
      <c r="R128" s="121"/>
      <c r="S128" s="121"/>
      <c r="T128" s="121"/>
      <c r="U128" s="142">
        <v>2021</v>
      </c>
      <c r="V128" s="144"/>
    </row>
    <row r="129" spans="1:22" ht="12.75">
      <c r="A129" s="121">
        <v>117</v>
      </c>
      <c r="B129" s="122" t="s">
        <v>968</v>
      </c>
      <c r="C129" s="121" t="s">
        <v>851</v>
      </c>
      <c r="D129" s="123">
        <v>39608</v>
      </c>
      <c r="E129" s="121">
        <v>49</v>
      </c>
      <c r="F129" s="121">
        <v>29</v>
      </c>
      <c r="G129" s="121"/>
      <c r="H129" s="121"/>
      <c r="I129" s="121">
        <v>607.14</v>
      </c>
      <c r="J129" s="121">
        <v>298.7</v>
      </c>
      <c r="K129" s="121">
        <v>308.4</v>
      </c>
      <c r="L129" s="121" t="s">
        <v>988</v>
      </c>
      <c r="M129" s="121"/>
      <c r="N129" s="121"/>
      <c r="O129" s="156"/>
      <c r="P129" s="157"/>
      <c r="Q129" s="158"/>
      <c r="R129" s="121"/>
      <c r="S129" s="121"/>
      <c r="T129" s="121"/>
      <c r="U129" s="142">
        <v>2021</v>
      </c>
      <c r="V129" s="144"/>
    </row>
    <row r="130" spans="1:22" ht="12.75">
      <c r="A130" s="121">
        <v>118</v>
      </c>
      <c r="B130" s="124" t="s">
        <v>969</v>
      </c>
      <c r="C130" s="121"/>
      <c r="D130" s="121"/>
      <c r="E130" s="125">
        <v>44</v>
      </c>
      <c r="F130" s="125">
        <v>14</v>
      </c>
      <c r="G130" s="121"/>
      <c r="H130" s="121"/>
      <c r="I130" s="125">
        <v>581.8</v>
      </c>
      <c r="J130" s="121"/>
      <c r="K130" s="121"/>
      <c r="L130" s="121" t="s">
        <v>988</v>
      </c>
      <c r="M130" s="121"/>
      <c r="N130" s="126" t="s">
        <v>970</v>
      </c>
      <c r="O130" s="156"/>
      <c r="P130" s="157"/>
      <c r="Q130" s="158"/>
      <c r="R130" s="121"/>
      <c r="S130" s="121"/>
      <c r="T130" s="121"/>
      <c r="U130" s="156">
        <v>2020</v>
      </c>
      <c r="V130" s="144"/>
    </row>
    <row r="131" spans="1:22" ht="12.75">
      <c r="A131" s="121">
        <v>119</v>
      </c>
      <c r="B131" s="124" t="s">
        <v>971</v>
      </c>
      <c r="C131" s="121"/>
      <c r="D131" s="121"/>
      <c r="E131" s="125">
        <v>31</v>
      </c>
      <c r="F131" s="125">
        <v>13</v>
      </c>
      <c r="G131" s="121"/>
      <c r="H131" s="121"/>
      <c r="I131" s="125">
        <v>527</v>
      </c>
      <c r="J131" s="121"/>
      <c r="K131" s="121"/>
      <c r="L131" s="127" t="s">
        <v>988</v>
      </c>
      <c r="M131" s="121"/>
      <c r="N131" s="126" t="s">
        <v>972</v>
      </c>
      <c r="O131" s="156"/>
      <c r="P131" s="157"/>
      <c r="Q131" s="158"/>
      <c r="R131" s="121"/>
      <c r="S131" s="121"/>
      <c r="T131" s="121"/>
      <c r="U131" s="156"/>
      <c r="V131" s="144"/>
    </row>
    <row r="132" spans="1:22" ht="12.75">
      <c r="A132" s="121">
        <v>120</v>
      </c>
      <c r="B132" s="124" t="s">
        <v>973</v>
      </c>
      <c r="C132" s="121"/>
      <c r="D132" s="121"/>
      <c r="E132" s="125">
        <v>24</v>
      </c>
      <c r="F132" s="125">
        <v>12</v>
      </c>
      <c r="G132" s="121"/>
      <c r="H132" s="121"/>
      <c r="I132" s="125">
        <v>507</v>
      </c>
      <c r="J132" s="121"/>
      <c r="K132" s="121"/>
      <c r="L132" s="128" t="s">
        <v>988</v>
      </c>
      <c r="M132" s="128"/>
      <c r="N132" s="126" t="s">
        <v>974</v>
      </c>
      <c r="O132" s="156"/>
      <c r="P132" s="157"/>
      <c r="Q132" s="158"/>
      <c r="R132" s="121"/>
      <c r="S132" s="121"/>
      <c r="T132" s="121"/>
      <c r="U132" s="156"/>
      <c r="V132" s="144"/>
    </row>
    <row r="133" spans="1:22" ht="12.75">
      <c r="A133" s="121">
        <v>121</v>
      </c>
      <c r="B133" s="124" t="s">
        <v>975</v>
      </c>
      <c r="C133" s="121"/>
      <c r="D133" s="121"/>
      <c r="E133" s="125">
        <v>34</v>
      </c>
      <c r="F133" s="125">
        <v>13</v>
      </c>
      <c r="G133" s="121"/>
      <c r="H133" s="121"/>
      <c r="I133" s="125">
        <v>512.2</v>
      </c>
      <c r="J133" s="121"/>
      <c r="K133" s="121"/>
      <c r="L133" s="128" t="s">
        <v>988</v>
      </c>
      <c r="M133" s="128"/>
      <c r="N133" s="126" t="s">
        <v>976</v>
      </c>
      <c r="O133" s="156"/>
      <c r="P133" s="157"/>
      <c r="Q133" s="158"/>
      <c r="R133" s="121"/>
      <c r="S133" s="121"/>
      <c r="T133" s="121"/>
      <c r="U133" s="156"/>
      <c r="V133" s="144"/>
    </row>
    <row r="134" spans="1:22" ht="12.75">
      <c r="A134" s="121">
        <v>122</v>
      </c>
      <c r="B134" s="124" t="s">
        <v>977</v>
      </c>
      <c r="C134" s="121"/>
      <c r="D134" s="121"/>
      <c r="E134" s="125">
        <v>28</v>
      </c>
      <c r="F134" s="125">
        <v>13</v>
      </c>
      <c r="G134" s="121"/>
      <c r="H134" s="121"/>
      <c r="I134" s="125">
        <v>521</v>
      </c>
      <c r="J134" s="121"/>
      <c r="K134" s="121"/>
      <c r="L134" s="128" t="s">
        <v>988</v>
      </c>
      <c r="M134" s="128"/>
      <c r="N134" s="126" t="s">
        <v>978</v>
      </c>
      <c r="O134" s="156"/>
      <c r="P134" s="157"/>
      <c r="Q134" s="158"/>
      <c r="R134" s="121"/>
      <c r="S134" s="121"/>
      <c r="T134" s="121"/>
      <c r="U134" s="156"/>
      <c r="V134" s="144"/>
    </row>
    <row r="135" spans="1:22" ht="12.75">
      <c r="A135" s="121">
        <v>123</v>
      </c>
      <c r="B135" s="124" t="s">
        <v>979</v>
      </c>
      <c r="C135" s="121"/>
      <c r="D135" s="121"/>
      <c r="E135" s="125">
        <v>38</v>
      </c>
      <c r="F135" s="125">
        <v>18</v>
      </c>
      <c r="G135" s="121"/>
      <c r="H135" s="121"/>
      <c r="I135" s="125">
        <v>655.5</v>
      </c>
      <c r="J135" s="121"/>
      <c r="K135" s="121"/>
      <c r="L135" s="128" t="s">
        <v>988</v>
      </c>
      <c r="M135" s="128"/>
      <c r="N135" s="126" t="s">
        <v>980</v>
      </c>
      <c r="O135" s="156"/>
      <c r="P135" s="157"/>
      <c r="Q135" s="158"/>
      <c r="R135" s="121"/>
      <c r="S135" s="121"/>
      <c r="T135" s="121"/>
      <c r="U135" s="156"/>
      <c r="V135" s="144"/>
    </row>
    <row r="136" spans="1:22" ht="12.75">
      <c r="A136" s="121">
        <v>124</v>
      </c>
      <c r="B136" s="124" t="s">
        <v>981</v>
      </c>
      <c r="C136" s="121"/>
      <c r="D136" s="121"/>
      <c r="E136" s="125">
        <v>27</v>
      </c>
      <c r="F136" s="125">
        <v>15</v>
      </c>
      <c r="G136" s="121"/>
      <c r="H136" s="121"/>
      <c r="I136" s="125">
        <v>518.4</v>
      </c>
      <c r="J136" s="121"/>
      <c r="K136" s="121"/>
      <c r="L136" s="128" t="s">
        <v>988</v>
      </c>
      <c r="M136" s="128"/>
      <c r="N136" s="128"/>
      <c r="O136" s="156"/>
      <c r="P136" s="157"/>
      <c r="Q136" s="158"/>
      <c r="R136" s="121"/>
      <c r="S136" s="121"/>
      <c r="T136" s="121"/>
      <c r="U136" s="156"/>
      <c r="V136" s="144"/>
    </row>
    <row r="137" spans="1:22" ht="12.75">
      <c r="A137" s="121">
        <v>125</v>
      </c>
      <c r="B137" s="124" t="s">
        <v>982</v>
      </c>
      <c r="C137" s="121"/>
      <c r="D137" s="121"/>
      <c r="E137" s="125">
        <v>41</v>
      </c>
      <c r="F137" s="125">
        <v>12</v>
      </c>
      <c r="G137" s="121"/>
      <c r="H137" s="121"/>
      <c r="I137" s="125">
        <v>514</v>
      </c>
      <c r="J137" s="121"/>
      <c r="K137" s="121"/>
      <c r="L137" s="128" t="s">
        <v>988</v>
      </c>
      <c r="M137" s="128"/>
      <c r="N137" s="128"/>
      <c r="O137" s="156"/>
      <c r="P137" s="157"/>
      <c r="Q137" s="158"/>
      <c r="R137" s="121"/>
      <c r="S137" s="121"/>
      <c r="T137" s="121"/>
      <c r="U137" s="156"/>
      <c r="V137" s="144"/>
    </row>
    <row r="138" spans="1:22" ht="12.75">
      <c r="A138" s="121">
        <v>126</v>
      </c>
      <c r="B138" s="124" t="s">
        <v>983</v>
      </c>
      <c r="C138" s="121"/>
      <c r="D138" s="121"/>
      <c r="E138" s="125">
        <v>29</v>
      </c>
      <c r="F138" s="125">
        <v>11</v>
      </c>
      <c r="G138" s="121"/>
      <c r="H138" s="121"/>
      <c r="I138" s="125">
        <v>483.3</v>
      </c>
      <c r="J138" s="121"/>
      <c r="K138" s="121"/>
      <c r="L138" s="128" t="s">
        <v>988</v>
      </c>
      <c r="M138" s="128"/>
      <c r="N138" s="128"/>
      <c r="O138" s="156"/>
      <c r="P138" s="157"/>
      <c r="Q138" s="158"/>
      <c r="R138" s="121"/>
      <c r="S138" s="121"/>
      <c r="T138" s="121"/>
      <c r="U138" s="156"/>
      <c r="V138" s="144"/>
    </row>
    <row r="139" spans="1:22" ht="12.75">
      <c r="A139" s="121">
        <v>127</v>
      </c>
      <c r="B139" s="124" t="s">
        <v>984</v>
      </c>
      <c r="C139" s="121"/>
      <c r="D139" s="121"/>
      <c r="E139" s="125">
        <v>25</v>
      </c>
      <c r="F139" s="125">
        <v>13</v>
      </c>
      <c r="G139" s="121"/>
      <c r="H139" s="121"/>
      <c r="I139" s="125">
        <v>448.7</v>
      </c>
      <c r="J139" s="121"/>
      <c r="K139" s="121"/>
      <c r="L139" s="128" t="s">
        <v>988</v>
      </c>
      <c r="M139" s="128"/>
      <c r="N139" s="128"/>
      <c r="O139" s="156"/>
      <c r="P139" s="157"/>
      <c r="Q139" s="158"/>
      <c r="R139" s="121"/>
      <c r="S139" s="121"/>
      <c r="T139" s="121"/>
      <c r="U139" s="156"/>
      <c r="V139" s="144"/>
    </row>
    <row r="140" spans="1:22" ht="12.75">
      <c r="A140" s="121">
        <v>128</v>
      </c>
      <c r="B140" s="124" t="s">
        <v>985</v>
      </c>
      <c r="C140" s="121"/>
      <c r="D140" s="121"/>
      <c r="E140" s="125">
        <v>37</v>
      </c>
      <c r="F140" s="125">
        <v>16</v>
      </c>
      <c r="G140" s="121"/>
      <c r="H140" s="121"/>
      <c r="I140" s="125">
        <v>611.4</v>
      </c>
      <c r="J140" s="121"/>
      <c r="K140" s="121"/>
      <c r="L140" s="128" t="s">
        <v>988</v>
      </c>
      <c r="M140" s="128"/>
      <c r="N140" s="128"/>
      <c r="O140" s="156"/>
      <c r="P140" s="157"/>
      <c r="Q140" s="158"/>
      <c r="R140" s="121"/>
      <c r="S140" s="121"/>
      <c r="T140" s="121"/>
      <c r="U140" s="156"/>
      <c r="V140" s="144"/>
    </row>
    <row r="141" spans="1:22" ht="12.75">
      <c r="A141" s="121">
        <v>129</v>
      </c>
      <c r="B141" s="124" t="s">
        <v>986</v>
      </c>
      <c r="C141" s="121"/>
      <c r="D141" s="121"/>
      <c r="E141" s="125">
        <v>48</v>
      </c>
      <c r="F141" s="125">
        <v>25</v>
      </c>
      <c r="G141" s="121"/>
      <c r="H141" s="121"/>
      <c r="I141" s="125">
        <v>971</v>
      </c>
      <c r="J141" s="121"/>
      <c r="K141" s="121"/>
      <c r="L141" s="128" t="s">
        <v>988</v>
      </c>
      <c r="M141" s="128"/>
      <c r="N141" s="128"/>
      <c r="O141" s="156"/>
      <c r="P141" s="157"/>
      <c r="Q141" s="158"/>
      <c r="R141" s="121"/>
      <c r="S141" s="121"/>
      <c r="T141" s="121"/>
      <c r="U141" s="156"/>
      <c r="V141" s="144"/>
    </row>
    <row r="142" spans="1:22" ht="10.5" customHeight="1">
      <c r="A142" s="120"/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6"/>
      <c r="V142" s="144"/>
    </row>
    <row r="143" spans="1:22" ht="27" customHeight="1">
      <c r="A143" s="179" t="s">
        <v>813</v>
      </c>
      <c r="B143" s="154"/>
      <c r="C143" s="154"/>
      <c r="D143" s="155"/>
      <c r="E143" s="132">
        <v>765</v>
      </c>
      <c r="F143" s="132">
        <v>326</v>
      </c>
      <c r="G143" s="132">
        <v>227</v>
      </c>
      <c r="H143" s="132">
        <v>99</v>
      </c>
      <c r="I143" s="135">
        <v>13019.6</v>
      </c>
      <c r="J143" s="135">
        <v>8765.7</v>
      </c>
      <c r="K143" s="135">
        <v>4253.9</v>
      </c>
      <c r="L143" s="153"/>
      <c r="M143" s="154"/>
      <c r="N143" s="154"/>
      <c r="O143" s="154"/>
      <c r="P143" s="154"/>
      <c r="Q143" s="154"/>
      <c r="R143" s="154"/>
      <c r="S143" s="154"/>
      <c r="T143" s="154"/>
      <c r="U143" s="154"/>
      <c r="V143" s="144"/>
    </row>
    <row r="144" spans="1:22" ht="27" customHeight="1">
      <c r="A144" s="28" t="s">
        <v>814</v>
      </c>
      <c r="B144" s="36" t="s">
        <v>815</v>
      </c>
      <c r="C144" s="28">
        <v>968</v>
      </c>
      <c r="D144" s="30">
        <v>39280</v>
      </c>
      <c r="E144" s="28">
        <v>57</v>
      </c>
      <c r="F144" s="28">
        <v>22</v>
      </c>
      <c r="G144" s="28">
        <v>9</v>
      </c>
      <c r="H144" s="28">
        <v>13</v>
      </c>
      <c r="I144" s="5">
        <v>876</v>
      </c>
      <c r="J144" s="5">
        <v>247.9</v>
      </c>
      <c r="K144" s="5">
        <v>628.1</v>
      </c>
      <c r="L144" s="149"/>
      <c r="M144" s="149"/>
      <c r="N144" s="149"/>
      <c r="O144" s="149"/>
      <c r="P144" s="149"/>
      <c r="Q144" s="149"/>
      <c r="R144" s="150" t="s">
        <v>987</v>
      </c>
      <c r="S144" s="151"/>
      <c r="T144" s="152"/>
      <c r="U144" s="35">
        <v>2017</v>
      </c>
      <c r="V144" s="144"/>
    </row>
    <row r="145" spans="1:22" ht="21" customHeight="1">
      <c r="A145" s="28" t="s">
        <v>816</v>
      </c>
      <c r="B145" s="36" t="s">
        <v>817</v>
      </c>
      <c r="C145" s="28">
        <v>968</v>
      </c>
      <c r="D145" s="30">
        <v>39280</v>
      </c>
      <c r="E145" s="28">
        <v>57</v>
      </c>
      <c r="F145" s="28">
        <v>26</v>
      </c>
      <c r="G145" s="28">
        <v>18</v>
      </c>
      <c r="H145" s="28">
        <v>8</v>
      </c>
      <c r="I145" s="5">
        <v>841.2</v>
      </c>
      <c r="J145" s="5">
        <v>527.4</v>
      </c>
      <c r="K145" s="5">
        <v>313.8</v>
      </c>
      <c r="L145" s="149"/>
      <c r="M145" s="149"/>
      <c r="N145" s="149"/>
      <c r="O145" s="149"/>
      <c r="P145" s="149"/>
      <c r="Q145" s="149"/>
      <c r="R145" s="150" t="s">
        <v>987</v>
      </c>
      <c r="S145" s="151"/>
      <c r="T145" s="152"/>
      <c r="U145" s="35">
        <v>2017</v>
      </c>
      <c r="V145" s="144"/>
    </row>
    <row r="146" spans="1:22" ht="21" customHeight="1">
      <c r="A146" s="28" t="s">
        <v>818</v>
      </c>
      <c r="B146" s="36" t="s">
        <v>819</v>
      </c>
      <c r="C146" s="28">
        <v>968</v>
      </c>
      <c r="D146" s="30">
        <v>39280</v>
      </c>
      <c r="E146" s="28">
        <v>94</v>
      </c>
      <c r="F146" s="28">
        <v>33</v>
      </c>
      <c r="G146" s="28">
        <v>28</v>
      </c>
      <c r="H146" s="28">
        <v>5</v>
      </c>
      <c r="I146" s="5">
        <v>1863.5</v>
      </c>
      <c r="J146" s="5">
        <v>1596.2</v>
      </c>
      <c r="K146" s="5">
        <v>267.3</v>
      </c>
      <c r="L146" s="149"/>
      <c r="M146" s="149"/>
      <c r="N146" s="149"/>
      <c r="O146" s="149"/>
      <c r="P146" s="149"/>
      <c r="Q146" s="149"/>
      <c r="R146" s="204" t="s">
        <v>987</v>
      </c>
      <c r="S146" s="204"/>
      <c r="T146" s="204"/>
      <c r="U146" s="35">
        <v>2016</v>
      </c>
      <c r="V146" s="144"/>
    </row>
    <row r="147" spans="1:22" ht="16.5" customHeight="1">
      <c r="A147" s="28" t="s">
        <v>820</v>
      </c>
      <c r="B147" s="36" t="s">
        <v>821</v>
      </c>
      <c r="C147" s="28">
        <v>968</v>
      </c>
      <c r="D147" s="30">
        <v>39280</v>
      </c>
      <c r="E147" s="28">
        <v>30</v>
      </c>
      <c r="F147" s="28">
        <v>16</v>
      </c>
      <c r="G147" s="28">
        <v>15</v>
      </c>
      <c r="H147" s="28">
        <v>1</v>
      </c>
      <c r="I147" s="5">
        <v>545.1</v>
      </c>
      <c r="J147" s="5">
        <v>512.4</v>
      </c>
      <c r="K147" s="5">
        <v>32.7</v>
      </c>
      <c r="L147" s="149"/>
      <c r="M147" s="149"/>
      <c r="N147" s="149"/>
      <c r="O147" s="149"/>
      <c r="P147" s="149"/>
      <c r="Q147" s="149"/>
      <c r="R147" s="150" t="s">
        <v>987</v>
      </c>
      <c r="S147" s="151"/>
      <c r="T147" s="152"/>
      <c r="U147" s="35">
        <v>2017</v>
      </c>
      <c r="V147" s="144"/>
    </row>
    <row r="148" spans="1:22" ht="18" customHeight="1">
      <c r="A148" s="28" t="s">
        <v>822</v>
      </c>
      <c r="B148" s="36" t="s">
        <v>823</v>
      </c>
      <c r="C148" s="28">
        <v>968</v>
      </c>
      <c r="D148" s="30">
        <v>39280</v>
      </c>
      <c r="E148" s="28">
        <v>24</v>
      </c>
      <c r="F148" s="28">
        <v>16</v>
      </c>
      <c r="G148" s="28">
        <v>16</v>
      </c>
      <c r="H148" s="28">
        <v>0</v>
      </c>
      <c r="I148" s="5">
        <v>530.6</v>
      </c>
      <c r="J148" s="5">
        <v>530.6</v>
      </c>
      <c r="K148" s="5">
        <v>0</v>
      </c>
      <c r="L148" s="149"/>
      <c r="M148" s="149"/>
      <c r="N148" s="149"/>
      <c r="O148" s="149"/>
      <c r="P148" s="149"/>
      <c r="Q148" s="149"/>
      <c r="R148" s="150" t="s">
        <v>987</v>
      </c>
      <c r="S148" s="151"/>
      <c r="T148" s="152"/>
      <c r="U148" s="35">
        <v>2017</v>
      </c>
      <c r="V148" s="144"/>
    </row>
    <row r="149" spans="1:22" ht="17.25" customHeight="1">
      <c r="A149" s="28" t="s">
        <v>824</v>
      </c>
      <c r="B149" s="36" t="s">
        <v>825</v>
      </c>
      <c r="C149" s="28">
        <v>968</v>
      </c>
      <c r="D149" s="30">
        <v>39280</v>
      </c>
      <c r="E149" s="28">
        <v>57</v>
      </c>
      <c r="F149" s="28">
        <v>21</v>
      </c>
      <c r="G149" s="28">
        <v>11</v>
      </c>
      <c r="H149" s="28">
        <v>10</v>
      </c>
      <c r="I149" s="5">
        <v>854.7</v>
      </c>
      <c r="J149" s="5">
        <v>508.8</v>
      </c>
      <c r="K149" s="5">
        <v>345.9</v>
      </c>
      <c r="L149" s="149"/>
      <c r="M149" s="149"/>
      <c r="N149" s="149"/>
      <c r="O149" s="149"/>
      <c r="P149" s="149"/>
      <c r="Q149" s="149"/>
      <c r="R149" s="150" t="s">
        <v>987</v>
      </c>
      <c r="S149" s="151"/>
      <c r="T149" s="152"/>
      <c r="U149" s="35">
        <v>2017</v>
      </c>
      <c r="V149" s="144"/>
    </row>
    <row r="150" spans="1:22" ht="23.25" customHeight="1">
      <c r="A150" s="28" t="s">
        <v>826</v>
      </c>
      <c r="B150" s="36" t="s">
        <v>827</v>
      </c>
      <c r="C150" s="28">
        <v>968</v>
      </c>
      <c r="D150" s="30">
        <v>39280</v>
      </c>
      <c r="E150" s="28">
        <v>63</v>
      </c>
      <c r="F150" s="28">
        <v>29</v>
      </c>
      <c r="G150" s="28">
        <v>21</v>
      </c>
      <c r="H150" s="28">
        <v>8</v>
      </c>
      <c r="I150" s="5">
        <v>819.2</v>
      </c>
      <c r="J150" s="5">
        <v>454.3</v>
      </c>
      <c r="K150" s="5">
        <v>364.9</v>
      </c>
      <c r="L150" s="149"/>
      <c r="M150" s="149"/>
      <c r="N150" s="149"/>
      <c r="O150" s="149"/>
      <c r="P150" s="149"/>
      <c r="Q150" s="149"/>
      <c r="R150" s="150" t="s">
        <v>987</v>
      </c>
      <c r="S150" s="151"/>
      <c r="T150" s="152"/>
      <c r="U150" s="35">
        <v>2017</v>
      </c>
      <c r="V150" s="144"/>
    </row>
    <row r="151" spans="1:22" ht="26.25" customHeight="1">
      <c r="A151" s="28" t="s">
        <v>828</v>
      </c>
      <c r="B151" s="36" t="s">
        <v>829</v>
      </c>
      <c r="C151" s="28">
        <v>968</v>
      </c>
      <c r="D151" s="30">
        <v>39280</v>
      </c>
      <c r="E151" s="28">
        <v>5</v>
      </c>
      <c r="F151" s="28">
        <v>4</v>
      </c>
      <c r="G151" s="28">
        <v>4</v>
      </c>
      <c r="H151" s="28">
        <v>0</v>
      </c>
      <c r="I151" s="5">
        <v>222.4</v>
      </c>
      <c r="J151" s="5">
        <v>222.4</v>
      </c>
      <c r="K151" s="5">
        <v>0</v>
      </c>
      <c r="L151" s="149"/>
      <c r="M151" s="149"/>
      <c r="N151" s="149"/>
      <c r="O151" s="149"/>
      <c r="P151" s="149"/>
      <c r="Q151" s="149"/>
      <c r="R151" s="150" t="s">
        <v>993</v>
      </c>
      <c r="S151" s="151"/>
      <c r="T151" s="152"/>
      <c r="U151" s="35">
        <v>2015</v>
      </c>
      <c r="V151" s="144"/>
    </row>
    <row r="152" spans="1:22" ht="25.5">
      <c r="A152" s="28" t="s">
        <v>830</v>
      </c>
      <c r="B152" s="36" t="s">
        <v>831</v>
      </c>
      <c r="C152" s="28">
        <v>968</v>
      </c>
      <c r="D152" s="30">
        <v>39280</v>
      </c>
      <c r="E152" s="28">
        <v>4</v>
      </c>
      <c r="F152" s="28">
        <v>4</v>
      </c>
      <c r="G152" s="28">
        <v>2</v>
      </c>
      <c r="H152" s="28">
        <v>2</v>
      </c>
      <c r="I152" s="5">
        <v>152.5</v>
      </c>
      <c r="J152" s="5">
        <v>109</v>
      </c>
      <c r="K152" s="5">
        <v>43.5</v>
      </c>
      <c r="L152" s="35"/>
      <c r="M152" s="30"/>
      <c r="N152" s="29"/>
      <c r="O152" s="35"/>
      <c r="P152" s="30"/>
      <c r="Q152" s="29"/>
      <c r="R152" s="153" t="s">
        <v>992</v>
      </c>
      <c r="S152" s="154"/>
      <c r="T152" s="155"/>
      <c r="U152" s="148">
        <v>2016</v>
      </c>
      <c r="V152" s="144"/>
    </row>
    <row r="153" spans="1:22" ht="25.5">
      <c r="A153" s="28" t="s">
        <v>832</v>
      </c>
      <c r="B153" s="36" t="s">
        <v>833</v>
      </c>
      <c r="C153" s="28">
        <v>968</v>
      </c>
      <c r="D153" s="30">
        <v>39280</v>
      </c>
      <c r="E153" s="28">
        <v>11</v>
      </c>
      <c r="F153" s="28">
        <v>4</v>
      </c>
      <c r="G153" s="28">
        <v>2</v>
      </c>
      <c r="H153" s="28">
        <v>2</v>
      </c>
      <c r="I153" s="5">
        <v>96.3</v>
      </c>
      <c r="J153" s="5">
        <v>48.4</v>
      </c>
      <c r="K153" s="5">
        <v>47.9</v>
      </c>
      <c r="L153" s="35"/>
      <c r="M153" s="30"/>
      <c r="N153" s="29"/>
      <c r="O153" s="35"/>
      <c r="P153" s="30"/>
      <c r="Q153" s="29"/>
      <c r="R153" s="153" t="s">
        <v>992</v>
      </c>
      <c r="S153" s="154"/>
      <c r="T153" s="155"/>
      <c r="U153" s="148">
        <v>2016</v>
      </c>
      <c r="V153" s="144"/>
    </row>
    <row r="154" spans="1:22" ht="25.5">
      <c r="A154" s="28" t="s">
        <v>834</v>
      </c>
      <c r="B154" s="36" t="s">
        <v>835</v>
      </c>
      <c r="C154" s="28">
        <v>968</v>
      </c>
      <c r="D154" s="30">
        <v>39280</v>
      </c>
      <c r="E154" s="28">
        <v>2</v>
      </c>
      <c r="F154" s="28">
        <v>2</v>
      </c>
      <c r="G154" s="28">
        <v>1</v>
      </c>
      <c r="H154" s="28">
        <v>1</v>
      </c>
      <c r="I154" s="5">
        <v>83.9</v>
      </c>
      <c r="J154" s="5">
        <v>44.8</v>
      </c>
      <c r="K154" s="5">
        <v>39.1</v>
      </c>
      <c r="L154" s="35"/>
      <c r="M154" s="30"/>
      <c r="N154" s="29"/>
      <c r="O154" s="35"/>
      <c r="P154" s="30"/>
      <c r="Q154" s="29"/>
      <c r="R154" s="153" t="s">
        <v>992</v>
      </c>
      <c r="S154" s="154"/>
      <c r="T154" s="155"/>
      <c r="U154" s="148">
        <v>2016</v>
      </c>
      <c r="V154" s="144"/>
    </row>
    <row r="155" spans="1:22" ht="34.5" customHeight="1">
      <c r="A155" s="28" t="s">
        <v>836</v>
      </c>
      <c r="B155" s="36" t="s">
        <v>837</v>
      </c>
      <c r="C155" s="28">
        <v>968</v>
      </c>
      <c r="D155" s="30">
        <v>39280</v>
      </c>
      <c r="E155" s="28">
        <v>126</v>
      </c>
      <c r="F155" s="28">
        <v>52</v>
      </c>
      <c r="G155" s="28">
        <v>34</v>
      </c>
      <c r="H155" s="28">
        <v>18</v>
      </c>
      <c r="I155" s="5">
        <v>1937.1</v>
      </c>
      <c r="J155" s="5">
        <v>1206.8</v>
      </c>
      <c r="K155" s="5">
        <v>730.3</v>
      </c>
      <c r="L155" s="149"/>
      <c r="M155" s="149"/>
      <c r="N155" s="149"/>
      <c r="O155" s="149"/>
      <c r="P155" s="149"/>
      <c r="Q155" s="149"/>
      <c r="R155" s="150" t="s">
        <v>995</v>
      </c>
      <c r="S155" s="151"/>
      <c r="T155" s="152"/>
      <c r="U155" s="111">
        <v>2015</v>
      </c>
      <c r="V155" s="144"/>
    </row>
    <row r="156" spans="1:22" ht="19.5" customHeight="1">
      <c r="A156" s="28" t="s">
        <v>838</v>
      </c>
      <c r="B156" s="36" t="s">
        <v>839</v>
      </c>
      <c r="C156" s="28">
        <v>968</v>
      </c>
      <c r="D156" s="30">
        <v>39280</v>
      </c>
      <c r="E156" s="28">
        <v>0</v>
      </c>
      <c r="F156" s="28">
        <v>2</v>
      </c>
      <c r="G156" s="28">
        <v>2</v>
      </c>
      <c r="H156" s="28">
        <v>0</v>
      </c>
      <c r="I156" s="5">
        <v>99.4</v>
      </c>
      <c r="J156" s="5">
        <v>99.4</v>
      </c>
      <c r="K156" s="5">
        <v>0</v>
      </c>
      <c r="L156" s="35"/>
      <c r="M156" s="30"/>
      <c r="N156" s="29"/>
      <c r="O156" s="35"/>
      <c r="P156" s="30"/>
      <c r="Q156" s="29"/>
      <c r="R156" s="153" t="s">
        <v>992</v>
      </c>
      <c r="S156" s="154"/>
      <c r="T156" s="155"/>
      <c r="U156" s="148">
        <v>2016</v>
      </c>
      <c r="V156" s="144"/>
    </row>
    <row r="157" spans="1:22" ht="31.5" customHeight="1">
      <c r="A157" s="116" t="s">
        <v>840</v>
      </c>
      <c r="B157" s="117" t="s">
        <v>841</v>
      </c>
      <c r="C157" s="116">
        <v>968</v>
      </c>
      <c r="D157" s="118">
        <v>39280</v>
      </c>
      <c r="E157" s="116">
        <v>120</v>
      </c>
      <c r="F157" s="116">
        <v>46</v>
      </c>
      <c r="G157" s="116">
        <v>29</v>
      </c>
      <c r="H157" s="116">
        <v>17</v>
      </c>
      <c r="I157" s="119">
        <v>1949.4</v>
      </c>
      <c r="J157" s="119">
        <v>1178.6</v>
      </c>
      <c r="K157" s="119">
        <v>770.8</v>
      </c>
      <c r="L157" s="149"/>
      <c r="M157" s="149"/>
      <c r="N157" s="149"/>
      <c r="O157" s="149"/>
      <c r="P157" s="149"/>
      <c r="Q157" s="149"/>
      <c r="R157" s="150" t="s">
        <v>994</v>
      </c>
      <c r="S157" s="151"/>
      <c r="T157" s="152"/>
      <c r="U157" s="35">
        <v>2015</v>
      </c>
      <c r="V157" s="144"/>
    </row>
    <row r="158" spans="1:22" ht="33.75" customHeight="1">
      <c r="A158" s="28" t="s">
        <v>842</v>
      </c>
      <c r="B158" s="36" t="s">
        <v>843</v>
      </c>
      <c r="C158" s="28">
        <v>968</v>
      </c>
      <c r="D158" s="30">
        <v>39280</v>
      </c>
      <c r="E158" s="28">
        <v>108</v>
      </c>
      <c r="F158" s="28">
        <v>45</v>
      </c>
      <c r="G158" s="28">
        <v>31</v>
      </c>
      <c r="H158" s="28">
        <v>14</v>
      </c>
      <c r="I158" s="5">
        <v>1932.2</v>
      </c>
      <c r="J158" s="5">
        <v>1262.6</v>
      </c>
      <c r="K158" s="5">
        <v>669.6</v>
      </c>
      <c r="L158" s="149"/>
      <c r="M158" s="149"/>
      <c r="N158" s="149"/>
      <c r="O158" s="149"/>
      <c r="P158" s="149"/>
      <c r="Q158" s="149"/>
      <c r="R158" s="150" t="s">
        <v>995</v>
      </c>
      <c r="S158" s="151"/>
      <c r="T158" s="152"/>
      <c r="U158" s="35">
        <v>2015</v>
      </c>
      <c r="V158" s="144"/>
    </row>
    <row r="159" spans="1:22" ht="24.75" customHeight="1">
      <c r="A159" s="28" t="s">
        <v>844</v>
      </c>
      <c r="B159" s="36" t="s">
        <v>845</v>
      </c>
      <c r="C159" s="28">
        <v>968</v>
      </c>
      <c r="D159" s="30">
        <v>39280</v>
      </c>
      <c r="E159" s="28">
        <v>7</v>
      </c>
      <c r="F159" s="28">
        <v>4</v>
      </c>
      <c r="G159" s="28">
        <v>4</v>
      </c>
      <c r="H159" s="28">
        <v>0</v>
      </c>
      <c r="I159" s="5">
        <v>216.1</v>
      </c>
      <c r="J159" s="5">
        <v>216.1</v>
      </c>
      <c r="K159" s="5">
        <v>0</v>
      </c>
      <c r="L159" s="149"/>
      <c r="M159" s="149"/>
      <c r="N159" s="149"/>
      <c r="O159" s="149"/>
      <c r="P159" s="149"/>
      <c r="Q159" s="149"/>
      <c r="R159" s="150" t="s">
        <v>992</v>
      </c>
      <c r="S159" s="151"/>
      <c r="T159" s="152"/>
      <c r="U159" s="35">
        <v>2016</v>
      </c>
      <c r="V159" s="144"/>
    </row>
    <row r="160" spans="1:22" ht="39" customHeight="1">
      <c r="A160" s="191" t="s">
        <v>846</v>
      </c>
      <c r="B160" s="192"/>
      <c r="C160" s="192"/>
      <c r="D160" s="193"/>
      <c r="E160" s="132">
        <v>4</v>
      </c>
      <c r="F160" s="132">
        <v>5</v>
      </c>
      <c r="G160" s="132">
        <v>0</v>
      </c>
      <c r="H160" s="132">
        <v>5</v>
      </c>
      <c r="I160" s="135">
        <v>79.5</v>
      </c>
      <c r="J160" s="135">
        <v>0</v>
      </c>
      <c r="K160" s="135">
        <v>79.5</v>
      </c>
      <c r="L160" s="153"/>
      <c r="M160" s="154"/>
      <c r="N160" s="154"/>
      <c r="O160" s="154"/>
      <c r="P160" s="154"/>
      <c r="Q160" s="154"/>
      <c r="R160" s="154"/>
      <c r="S160" s="154"/>
      <c r="T160" s="154"/>
      <c r="U160" s="154"/>
      <c r="V160" s="144"/>
    </row>
    <row r="161" spans="1:22" ht="33.75" customHeight="1">
      <c r="A161" s="28">
        <v>1</v>
      </c>
      <c r="B161" s="36" t="s">
        <v>811</v>
      </c>
      <c r="C161" s="35" t="s">
        <v>812</v>
      </c>
      <c r="D161" s="35"/>
      <c r="E161" s="28">
        <v>4</v>
      </c>
      <c r="F161" s="28">
        <v>5</v>
      </c>
      <c r="G161" s="28">
        <v>0</v>
      </c>
      <c r="H161" s="28">
        <v>5</v>
      </c>
      <c r="I161" s="5">
        <v>79.5</v>
      </c>
      <c r="J161" s="5">
        <v>0</v>
      </c>
      <c r="K161" s="5">
        <v>79.5</v>
      </c>
      <c r="L161" s="149"/>
      <c r="M161" s="149"/>
      <c r="N161" s="149"/>
      <c r="O161" s="149"/>
      <c r="P161" s="149"/>
      <c r="Q161" s="149"/>
      <c r="R161" s="150" t="s">
        <v>996</v>
      </c>
      <c r="S161" s="151"/>
      <c r="T161" s="152"/>
      <c r="U161" s="35">
        <v>2016</v>
      </c>
      <c r="V161" s="145"/>
    </row>
    <row r="162" spans="1:22" ht="12.75">
      <c r="A162" s="202"/>
      <c r="B162" s="203"/>
      <c r="C162" s="203"/>
      <c r="D162" s="203"/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</row>
    <row r="163" spans="1:22" ht="25.5" customHeight="1">
      <c r="A163" s="179" t="s">
        <v>769</v>
      </c>
      <c r="B163" s="154"/>
      <c r="C163" s="154"/>
      <c r="D163" s="155"/>
      <c r="E163" s="132">
        <v>392</v>
      </c>
      <c r="F163" s="132">
        <v>155</v>
      </c>
      <c r="G163" s="132">
        <v>49</v>
      </c>
      <c r="H163" s="132">
        <v>106</v>
      </c>
      <c r="I163" s="133">
        <f>SUM(I164:I183)</f>
        <v>4963.3</v>
      </c>
      <c r="J163" s="132">
        <v>1915.2</v>
      </c>
      <c r="K163" s="132">
        <v>4038.3</v>
      </c>
      <c r="L163" s="205"/>
      <c r="M163" s="206"/>
      <c r="N163" s="206"/>
      <c r="O163" s="206"/>
      <c r="P163" s="206"/>
      <c r="Q163" s="206"/>
      <c r="R163" s="206"/>
      <c r="S163" s="206"/>
      <c r="T163" s="206"/>
      <c r="U163" s="206"/>
      <c r="V163" s="207"/>
    </row>
    <row r="164" spans="1:22" ht="25.5">
      <c r="A164" s="4">
        <v>1</v>
      </c>
      <c r="B164" s="137" t="s">
        <v>770</v>
      </c>
      <c r="C164" s="4" t="s">
        <v>771</v>
      </c>
      <c r="D164" s="138">
        <v>39510</v>
      </c>
      <c r="E164" s="4">
        <v>24</v>
      </c>
      <c r="F164" s="4">
        <v>5</v>
      </c>
      <c r="G164" s="4">
        <v>0</v>
      </c>
      <c r="H164" s="4">
        <v>5</v>
      </c>
      <c r="I164" s="12">
        <v>195.4</v>
      </c>
      <c r="J164" s="12">
        <v>0</v>
      </c>
      <c r="K164" s="12">
        <v>195.4</v>
      </c>
      <c r="L164" s="35" t="s">
        <v>988</v>
      </c>
      <c r="M164" s="30"/>
      <c r="N164" s="29"/>
      <c r="O164" s="153"/>
      <c r="P164" s="154"/>
      <c r="Q164" s="155"/>
      <c r="R164" s="35"/>
      <c r="S164" s="30"/>
      <c r="T164" s="29"/>
      <c r="U164" s="146">
        <v>2019</v>
      </c>
      <c r="V164" s="5"/>
    </row>
    <row r="165" spans="1:22" ht="16.5" customHeight="1">
      <c r="A165" s="4">
        <v>2</v>
      </c>
      <c r="B165" s="137" t="s">
        <v>772</v>
      </c>
      <c r="C165" s="4" t="s">
        <v>773</v>
      </c>
      <c r="D165" s="138">
        <v>39510</v>
      </c>
      <c r="E165" s="4">
        <v>23</v>
      </c>
      <c r="F165" s="4">
        <v>10</v>
      </c>
      <c r="G165" s="4">
        <v>3</v>
      </c>
      <c r="H165" s="4">
        <v>7</v>
      </c>
      <c r="I165" s="12">
        <v>388.7</v>
      </c>
      <c r="J165" s="12">
        <v>107.2</v>
      </c>
      <c r="K165" s="12">
        <v>281.5</v>
      </c>
      <c r="L165" s="35" t="s">
        <v>988</v>
      </c>
      <c r="M165" s="30"/>
      <c r="N165" s="29"/>
      <c r="O165" s="153"/>
      <c r="P165" s="154"/>
      <c r="Q165" s="155"/>
      <c r="R165" s="35"/>
      <c r="S165" s="30"/>
      <c r="T165" s="29"/>
      <c r="U165" s="147">
        <v>2019</v>
      </c>
      <c r="V165" s="5"/>
    </row>
    <row r="166" spans="1:22" ht="17.25" customHeight="1">
      <c r="A166" s="4">
        <v>3</v>
      </c>
      <c r="B166" s="11" t="s">
        <v>774</v>
      </c>
      <c r="C166" s="4" t="s">
        <v>775</v>
      </c>
      <c r="D166" s="138">
        <v>39510</v>
      </c>
      <c r="E166" s="4">
        <v>20</v>
      </c>
      <c r="F166" s="4">
        <v>9</v>
      </c>
      <c r="G166" s="4">
        <v>1</v>
      </c>
      <c r="H166" s="4">
        <v>8</v>
      </c>
      <c r="I166" s="12">
        <v>410.6</v>
      </c>
      <c r="J166" s="12">
        <v>48.7</v>
      </c>
      <c r="K166" s="12">
        <v>361.9</v>
      </c>
      <c r="L166" s="35" t="s">
        <v>988</v>
      </c>
      <c r="M166" s="30"/>
      <c r="N166" s="29"/>
      <c r="O166" s="153"/>
      <c r="P166" s="154"/>
      <c r="Q166" s="155"/>
      <c r="R166" s="35"/>
      <c r="S166" s="30"/>
      <c r="T166" s="29"/>
      <c r="U166" s="147">
        <v>2019</v>
      </c>
      <c r="V166" s="5"/>
    </row>
    <row r="167" spans="1:22" ht="23.25" customHeight="1">
      <c r="A167" s="4">
        <v>4</v>
      </c>
      <c r="B167" s="137" t="s">
        <v>776</v>
      </c>
      <c r="C167" s="4" t="s">
        <v>777</v>
      </c>
      <c r="D167" s="138">
        <v>39510</v>
      </c>
      <c r="E167" s="4">
        <v>18</v>
      </c>
      <c r="F167" s="4">
        <v>9</v>
      </c>
      <c r="G167" s="4">
        <v>4</v>
      </c>
      <c r="H167" s="4">
        <v>5</v>
      </c>
      <c r="I167" s="12">
        <v>410.6</v>
      </c>
      <c r="J167" s="12">
        <v>205.9</v>
      </c>
      <c r="K167" s="12">
        <v>204.7</v>
      </c>
      <c r="L167" s="35" t="s">
        <v>988</v>
      </c>
      <c r="M167" s="30"/>
      <c r="N167" s="29"/>
      <c r="O167" s="153"/>
      <c r="P167" s="154"/>
      <c r="Q167" s="155"/>
      <c r="R167" s="35"/>
      <c r="S167" s="30"/>
      <c r="T167" s="29"/>
      <c r="U167" s="147">
        <v>2019</v>
      </c>
      <c r="V167" s="5"/>
    </row>
    <row r="168" spans="1:22" ht="22.5" customHeight="1">
      <c r="A168" s="4">
        <v>5</v>
      </c>
      <c r="B168" s="137" t="s">
        <v>778</v>
      </c>
      <c r="C168" s="4" t="s">
        <v>779</v>
      </c>
      <c r="D168" s="138">
        <v>39510</v>
      </c>
      <c r="E168" s="4">
        <v>21</v>
      </c>
      <c r="F168" s="4">
        <v>9</v>
      </c>
      <c r="G168" s="4">
        <v>4</v>
      </c>
      <c r="H168" s="4">
        <v>5</v>
      </c>
      <c r="I168" s="12">
        <v>379.6</v>
      </c>
      <c r="J168" s="12">
        <v>150.7</v>
      </c>
      <c r="K168" s="12">
        <v>228.9</v>
      </c>
      <c r="L168" s="35" t="s">
        <v>988</v>
      </c>
      <c r="M168" s="30"/>
      <c r="N168" s="29"/>
      <c r="O168" s="153"/>
      <c r="P168" s="154"/>
      <c r="Q168" s="155"/>
      <c r="R168" s="35"/>
      <c r="S168" s="30"/>
      <c r="T168" s="29"/>
      <c r="U168" s="147">
        <v>2019</v>
      </c>
      <c r="V168" s="5"/>
    </row>
    <row r="169" spans="1:22" ht="19.5" customHeight="1">
      <c r="A169" s="4">
        <v>6</v>
      </c>
      <c r="B169" s="137" t="s">
        <v>780</v>
      </c>
      <c r="C169" s="4" t="s">
        <v>781</v>
      </c>
      <c r="D169" s="138">
        <v>39510</v>
      </c>
      <c r="E169" s="4">
        <v>31</v>
      </c>
      <c r="F169" s="4">
        <v>10</v>
      </c>
      <c r="G169" s="4">
        <v>1</v>
      </c>
      <c r="H169" s="4">
        <v>9</v>
      </c>
      <c r="I169" s="12">
        <v>406.8</v>
      </c>
      <c r="J169" s="12">
        <v>46</v>
      </c>
      <c r="K169" s="12">
        <v>360.8</v>
      </c>
      <c r="L169" s="35" t="s">
        <v>988</v>
      </c>
      <c r="M169" s="30"/>
      <c r="N169" s="29"/>
      <c r="O169" s="153"/>
      <c r="P169" s="154"/>
      <c r="Q169" s="155"/>
      <c r="R169" s="35"/>
      <c r="S169" s="30"/>
      <c r="T169" s="29"/>
      <c r="U169" s="147">
        <v>2019</v>
      </c>
      <c r="V169" s="5"/>
    </row>
    <row r="170" spans="1:22" ht="17.25" customHeight="1">
      <c r="A170" s="4">
        <v>7</v>
      </c>
      <c r="B170" s="137" t="s">
        <v>782</v>
      </c>
      <c r="C170" s="4" t="s">
        <v>783</v>
      </c>
      <c r="D170" s="138">
        <v>39510</v>
      </c>
      <c r="E170" s="4">
        <v>34</v>
      </c>
      <c r="F170" s="4">
        <v>9</v>
      </c>
      <c r="G170" s="4">
        <v>2</v>
      </c>
      <c r="H170" s="4">
        <v>7</v>
      </c>
      <c r="I170" s="12">
        <v>417</v>
      </c>
      <c r="J170" s="12">
        <v>72.1</v>
      </c>
      <c r="K170" s="12">
        <v>344.9</v>
      </c>
      <c r="L170" s="35" t="s">
        <v>988</v>
      </c>
      <c r="M170" s="30"/>
      <c r="N170" s="29"/>
      <c r="O170" s="153"/>
      <c r="P170" s="154"/>
      <c r="Q170" s="155"/>
      <c r="R170" s="35"/>
      <c r="S170" s="30"/>
      <c r="T170" s="29"/>
      <c r="U170" s="147">
        <v>2019</v>
      </c>
      <c r="V170" s="5"/>
    </row>
    <row r="171" spans="1:22" ht="19.5" customHeight="1">
      <c r="A171" s="4">
        <v>8</v>
      </c>
      <c r="B171" s="137" t="s">
        <v>784</v>
      </c>
      <c r="C171" s="4" t="s">
        <v>785</v>
      </c>
      <c r="D171" s="138">
        <v>39510</v>
      </c>
      <c r="E171" s="4">
        <v>10</v>
      </c>
      <c r="F171" s="4">
        <v>6</v>
      </c>
      <c r="G171" s="4">
        <v>2</v>
      </c>
      <c r="H171" s="4">
        <v>4</v>
      </c>
      <c r="I171" s="12">
        <v>181.6</v>
      </c>
      <c r="J171" s="12">
        <v>51.3</v>
      </c>
      <c r="K171" s="12">
        <v>130.3</v>
      </c>
      <c r="L171" s="35" t="s">
        <v>988</v>
      </c>
      <c r="M171" s="30"/>
      <c r="N171" s="29"/>
      <c r="O171" s="153"/>
      <c r="P171" s="154"/>
      <c r="Q171" s="155"/>
      <c r="R171" s="35"/>
      <c r="S171" s="30"/>
      <c r="T171" s="29"/>
      <c r="U171" s="147">
        <v>2019</v>
      </c>
      <c r="V171" s="5"/>
    </row>
    <row r="172" spans="1:22" ht="21.75" customHeight="1">
      <c r="A172" s="4">
        <v>9</v>
      </c>
      <c r="B172" s="11" t="s">
        <v>786</v>
      </c>
      <c r="C172" s="4" t="s">
        <v>787</v>
      </c>
      <c r="D172" s="138">
        <v>39510</v>
      </c>
      <c r="E172" s="4">
        <v>14</v>
      </c>
      <c r="F172" s="4">
        <v>6</v>
      </c>
      <c r="G172" s="4">
        <v>3</v>
      </c>
      <c r="H172" s="4">
        <v>3</v>
      </c>
      <c r="I172" s="12">
        <v>206.3</v>
      </c>
      <c r="J172" s="12">
        <v>116.9</v>
      </c>
      <c r="K172" s="12">
        <v>89.4</v>
      </c>
      <c r="L172" s="35" t="s">
        <v>988</v>
      </c>
      <c r="M172" s="30"/>
      <c r="N172" s="29"/>
      <c r="O172" s="153"/>
      <c r="P172" s="154"/>
      <c r="Q172" s="155"/>
      <c r="R172" s="35"/>
      <c r="S172" s="30"/>
      <c r="T172" s="29"/>
      <c r="U172" s="147">
        <v>2019</v>
      </c>
      <c r="V172" s="5"/>
    </row>
    <row r="173" spans="1:22" ht="17.25" customHeight="1">
      <c r="A173" s="4">
        <v>10</v>
      </c>
      <c r="B173" s="137" t="s">
        <v>788</v>
      </c>
      <c r="C173" s="4" t="s">
        <v>789</v>
      </c>
      <c r="D173" s="138">
        <v>39510</v>
      </c>
      <c r="E173" s="4">
        <v>32</v>
      </c>
      <c r="F173" s="4">
        <v>10</v>
      </c>
      <c r="G173" s="4">
        <v>0</v>
      </c>
      <c r="H173" s="4">
        <v>10</v>
      </c>
      <c r="I173" s="12">
        <v>353.9</v>
      </c>
      <c r="J173" s="12">
        <v>0</v>
      </c>
      <c r="K173" s="12">
        <v>353.9</v>
      </c>
      <c r="L173" s="35" t="s">
        <v>988</v>
      </c>
      <c r="M173" s="30"/>
      <c r="N173" s="29"/>
      <c r="O173" s="153"/>
      <c r="P173" s="154"/>
      <c r="Q173" s="155"/>
      <c r="R173" s="35"/>
      <c r="S173" s="30"/>
      <c r="T173" s="29"/>
      <c r="U173" s="147">
        <v>2019</v>
      </c>
      <c r="V173" s="5"/>
    </row>
    <row r="174" spans="1:22" ht="25.5">
      <c r="A174" s="4">
        <v>11</v>
      </c>
      <c r="B174" s="11" t="s">
        <v>790</v>
      </c>
      <c r="C174" s="4" t="s">
        <v>791</v>
      </c>
      <c r="D174" s="138">
        <v>39510</v>
      </c>
      <c r="E174" s="4">
        <v>13</v>
      </c>
      <c r="F174" s="4">
        <v>5</v>
      </c>
      <c r="G174" s="4">
        <v>0</v>
      </c>
      <c r="H174" s="4">
        <v>5</v>
      </c>
      <c r="I174" s="12">
        <v>237.9</v>
      </c>
      <c r="J174" s="12">
        <v>0</v>
      </c>
      <c r="K174" s="12">
        <v>237.9</v>
      </c>
      <c r="L174" s="35" t="s">
        <v>988</v>
      </c>
      <c r="M174" s="30"/>
      <c r="N174" s="29"/>
      <c r="O174" s="153"/>
      <c r="P174" s="154"/>
      <c r="Q174" s="155"/>
      <c r="R174" s="35"/>
      <c r="S174" s="30"/>
      <c r="T174" s="29"/>
      <c r="U174" s="147">
        <v>2019</v>
      </c>
      <c r="V174" s="5"/>
    </row>
    <row r="175" spans="1:22" ht="25.5">
      <c r="A175" s="4">
        <v>12</v>
      </c>
      <c r="B175" s="137" t="s">
        <v>792</v>
      </c>
      <c r="C175" s="4" t="s">
        <v>793</v>
      </c>
      <c r="D175" s="138">
        <v>39510</v>
      </c>
      <c r="E175" s="4">
        <v>13</v>
      </c>
      <c r="F175" s="4">
        <v>5</v>
      </c>
      <c r="G175" s="4">
        <v>3</v>
      </c>
      <c r="H175" s="4">
        <v>2</v>
      </c>
      <c r="I175" s="12">
        <v>123.7</v>
      </c>
      <c r="J175" s="12">
        <v>80</v>
      </c>
      <c r="K175" s="12">
        <v>43.7</v>
      </c>
      <c r="L175" s="35" t="s">
        <v>988</v>
      </c>
      <c r="M175" s="30"/>
      <c r="N175" s="29"/>
      <c r="O175" s="153"/>
      <c r="P175" s="154"/>
      <c r="Q175" s="155"/>
      <c r="R175" s="35"/>
      <c r="S175" s="30"/>
      <c r="T175" s="29"/>
      <c r="U175" s="147">
        <v>2019</v>
      </c>
      <c r="V175" s="5"/>
    </row>
    <row r="176" spans="1:22" ht="25.5">
      <c r="A176" s="4">
        <v>13</v>
      </c>
      <c r="B176" s="137" t="s">
        <v>794</v>
      </c>
      <c r="C176" s="4" t="s">
        <v>795</v>
      </c>
      <c r="D176" s="138">
        <v>39510</v>
      </c>
      <c r="E176" s="4">
        <v>5</v>
      </c>
      <c r="F176" s="4">
        <v>3</v>
      </c>
      <c r="G176" s="4">
        <v>2</v>
      </c>
      <c r="H176" s="4">
        <v>1</v>
      </c>
      <c r="I176" s="12">
        <v>120.3</v>
      </c>
      <c r="J176" s="12">
        <v>71.3</v>
      </c>
      <c r="K176" s="12">
        <v>49</v>
      </c>
      <c r="L176" s="35" t="s">
        <v>988</v>
      </c>
      <c r="M176" s="30"/>
      <c r="N176" s="29"/>
      <c r="O176" s="153"/>
      <c r="P176" s="154"/>
      <c r="Q176" s="155"/>
      <c r="R176" s="35"/>
      <c r="S176" s="30"/>
      <c r="T176" s="29"/>
      <c r="U176" s="147">
        <v>2019</v>
      </c>
      <c r="V176" s="5"/>
    </row>
    <row r="177" spans="1:22" ht="29.25" customHeight="1">
      <c r="A177" s="4">
        <v>14</v>
      </c>
      <c r="B177" s="137" t="s">
        <v>796</v>
      </c>
      <c r="C177" s="4" t="s">
        <v>797</v>
      </c>
      <c r="D177" s="138">
        <v>39510</v>
      </c>
      <c r="E177" s="4">
        <v>11</v>
      </c>
      <c r="F177" s="4">
        <v>4</v>
      </c>
      <c r="G177" s="4">
        <v>1</v>
      </c>
      <c r="H177" s="4">
        <v>3</v>
      </c>
      <c r="I177" s="12">
        <v>135</v>
      </c>
      <c r="J177" s="12">
        <v>19.8</v>
      </c>
      <c r="K177" s="12">
        <v>115.2</v>
      </c>
      <c r="L177" s="35" t="s">
        <v>988</v>
      </c>
      <c r="M177" s="30"/>
      <c r="N177" s="29"/>
      <c r="O177" s="153"/>
      <c r="P177" s="154"/>
      <c r="Q177" s="155"/>
      <c r="R177" s="35"/>
      <c r="S177" s="30"/>
      <c r="T177" s="29"/>
      <c r="U177" s="147">
        <v>2019</v>
      </c>
      <c r="V177" s="5"/>
    </row>
    <row r="178" spans="1:22" ht="19.5" customHeight="1">
      <c r="A178" s="4">
        <v>15</v>
      </c>
      <c r="B178" s="137" t="s">
        <v>798</v>
      </c>
      <c r="C178" s="4" t="s">
        <v>799</v>
      </c>
      <c r="D178" s="138">
        <v>39510</v>
      </c>
      <c r="E178" s="4">
        <v>8</v>
      </c>
      <c r="F178" s="4">
        <v>5</v>
      </c>
      <c r="G178" s="4">
        <v>0</v>
      </c>
      <c r="H178" s="4">
        <v>5</v>
      </c>
      <c r="I178" s="12">
        <v>132.9</v>
      </c>
      <c r="J178" s="12">
        <v>0</v>
      </c>
      <c r="K178" s="12">
        <v>132.9</v>
      </c>
      <c r="L178" s="35" t="s">
        <v>988</v>
      </c>
      <c r="M178" s="30"/>
      <c r="N178" s="29"/>
      <c r="O178" s="153"/>
      <c r="P178" s="154"/>
      <c r="Q178" s="155"/>
      <c r="R178" s="35"/>
      <c r="S178" s="30"/>
      <c r="T178" s="29"/>
      <c r="U178" s="147">
        <v>2019</v>
      </c>
      <c r="V178" s="5"/>
    </row>
    <row r="179" spans="1:22" ht="18.75" customHeight="1">
      <c r="A179" s="4">
        <v>16</v>
      </c>
      <c r="B179" s="11" t="s">
        <v>800</v>
      </c>
      <c r="C179" s="4" t="s">
        <v>801</v>
      </c>
      <c r="D179" s="138">
        <v>39510</v>
      </c>
      <c r="E179" s="4">
        <v>11</v>
      </c>
      <c r="F179" s="4">
        <v>4</v>
      </c>
      <c r="G179" s="4">
        <v>3</v>
      </c>
      <c r="H179" s="4">
        <v>1</v>
      </c>
      <c r="I179" s="12">
        <v>188.2</v>
      </c>
      <c r="J179" s="12">
        <v>141.5</v>
      </c>
      <c r="K179" s="12">
        <v>46.7</v>
      </c>
      <c r="L179" s="35" t="s">
        <v>988</v>
      </c>
      <c r="M179" s="30"/>
      <c r="N179" s="29"/>
      <c r="O179" s="153"/>
      <c r="P179" s="154"/>
      <c r="Q179" s="155"/>
      <c r="R179" s="35"/>
      <c r="S179" s="30"/>
      <c r="T179" s="29"/>
      <c r="U179" s="147">
        <v>2019</v>
      </c>
      <c r="V179" s="5"/>
    </row>
    <row r="180" spans="1:22" ht="19.5" customHeight="1">
      <c r="A180" s="4">
        <v>17</v>
      </c>
      <c r="B180" s="137" t="s">
        <v>802</v>
      </c>
      <c r="C180" s="4" t="s">
        <v>803</v>
      </c>
      <c r="D180" s="138">
        <v>39510</v>
      </c>
      <c r="E180" s="4">
        <v>14</v>
      </c>
      <c r="F180" s="4">
        <v>8</v>
      </c>
      <c r="G180" s="4">
        <v>2</v>
      </c>
      <c r="H180" s="4">
        <v>6</v>
      </c>
      <c r="I180" s="12">
        <v>166.1</v>
      </c>
      <c r="J180" s="12">
        <v>50.1</v>
      </c>
      <c r="K180" s="12">
        <v>116</v>
      </c>
      <c r="L180" s="35" t="s">
        <v>988</v>
      </c>
      <c r="M180" s="30"/>
      <c r="N180" s="29"/>
      <c r="O180" s="153"/>
      <c r="P180" s="154"/>
      <c r="Q180" s="155"/>
      <c r="R180" s="35"/>
      <c r="S180" s="30"/>
      <c r="T180" s="29"/>
      <c r="U180" s="147">
        <v>2019</v>
      </c>
      <c r="V180" s="5"/>
    </row>
    <row r="181" spans="1:22" ht="20.25" customHeight="1">
      <c r="A181" s="4">
        <v>18</v>
      </c>
      <c r="B181" s="137" t="s">
        <v>804</v>
      </c>
      <c r="C181" s="4" t="s">
        <v>805</v>
      </c>
      <c r="D181" s="138">
        <v>39517</v>
      </c>
      <c r="E181" s="4">
        <v>3</v>
      </c>
      <c r="F181" s="4">
        <v>3</v>
      </c>
      <c r="G181" s="4">
        <v>3</v>
      </c>
      <c r="H181" s="4">
        <v>0</v>
      </c>
      <c r="I181" s="12">
        <v>115.8</v>
      </c>
      <c r="J181" s="12">
        <v>115.8</v>
      </c>
      <c r="K181" s="12">
        <v>0</v>
      </c>
      <c r="L181" s="35" t="s">
        <v>988</v>
      </c>
      <c r="M181" s="30"/>
      <c r="N181" s="29"/>
      <c r="O181" s="153"/>
      <c r="P181" s="154"/>
      <c r="Q181" s="155"/>
      <c r="R181" s="35"/>
      <c r="S181" s="30"/>
      <c r="T181" s="29"/>
      <c r="U181" s="147">
        <v>2019</v>
      </c>
      <c r="V181" s="5"/>
    </row>
    <row r="182" spans="1:22" ht="26.25" customHeight="1">
      <c r="A182" s="4">
        <v>19</v>
      </c>
      <c r="B182" s="11" t="s">
        <v>806</v>
      </c>
      <c r="C182" s="4" t="s">
        <v>807</v>
      </c>
      <c r="D182" s="138">
        <v>39517</v>
      </c>
      <c r="E182" s="4">
        <v>19</v>
      </c>
      <c r="F182" s="4">
        <v>10</v>
      </c>
      <c r="G182" s="4">
        <v>4</v>
      </c>
      <c r="H182" s="4">
        <v>6</v>
      </c>
      <c r="I182" s="12">
        <v>301.7</v>
      </c>
      <c r="J182" s="12">
        <v>121.2</v>
      </c>
      <c r="K182" s="12">
        <v>180.5</v>
      </c>
      <c r="L182" s="35" t="s">
        <v>988</v>
      </c>
      <c r="M182" s="30"/>
      <c r="N182" s="29"/>
      <c r="O182" s="153"/>
      <c r="P182" s="154"/>
      <c r="Q182" s="155"/>
      <c r="R182" s="35"/>
      <c r="S182" s="30"/>
      <c r="T182" s="29"/>
      <c r="U182" s="147">
        <v>2019</v>
      </c>
      <c r="V182" s="5"/>
    </row>
    <row r="183" spans="1:22" ht="26.25" customHeight="1">
      <c r="A183" s="4">
        <v>20</v>
      </c>
      <c r="B183" s="137" t="s">
        <v>808</v>
      </c>
      <c r="C183" s="4" t="s">
        <v>809</v>
      </c>
      <c r="D183" s="138">
        <v>39517</v>
      </c>
      <c r="E183" s="4">
        <v>5</v>
      </c>
      <c r="F183" s="4">
        <v>3</v>
      </c>
      <c r="G183" s="4">
        <v>1</v>
      </c>
      <c r="H183" s="4">
        <v>2</v>
      </c>
      <c r="I183" s="12">
        <v>91.2</v>
      </c>
      <c r="J183" s="12">
        <v>29.5</v>
      </c>
      <c r="K183" s="12">
        <v>61.7</v>
      </c>
      <c r="L183" s="35" t="s">
        <v>988</v>
      </c>
      <c r="M183" s="30"/>
      <c r="N183" s="29"/>
      <c r="O183" s="153"/>
      <c r="P183" s="154"/>
      <c r="Q183" s="155"/>
      <c r="R183" s="35"/>
      <c r="S183" s="30"/>
      <c r="T183" s="29"/>
      <c r="U183" s="147">
        <v>2019</v>
      </c>
      <c r="V183" s="5"/>
    </row>
    <row r="184" spans="1:22" ht="23.25" customHeight="1">
      <c r="A184" s="208"/>
      <c r="B184" s="209"/>
      <c r="C184" s="209"/>
      <c r="D184" s="209"/>
      <c r="E184" s="209"/>
      <c r="F184" s="209"/>
      <c r="G184" s="209"/>
      <c r="H184" s="209"/>
      <c r="I184" s="209"/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</row>
    <row r="185" spans="1:9" ht="22.5" customHeight="1">
      <c r="A185" s="168" t="s">
        <v>768</v>
      </c>
      <c r="B185" s="168"/>
      <c r="C185" s="168"/>
      <c r="D185" s="168"/>
      <c r="E185" s="168"/>
      <c r="F185" s="168"/>
      <c r="G185" s="168"/>
      <c r="H185" s="168"/>
      <c r="I185" s="168"/>
    </row>
  </sheetData>
  <sheetProtection/>
  <mergeCells count="204">
    <mergeCell ref="A184:V184"/>
    <mergeCell ref="O176:Q176"/>
    <mergeCell ref="O177:Q177"/>
    <mergeCell ref="O178:Q178"/>
    <mergeCell ref="O179:Q179"/>
    <mergeCell ref="O175:Q175"/>
    <mergeCell ref="R147:T147"/>
    <mergeCell ref="R158:T158"/>
    <mergeCell ref="O174:Q174"/>
    <mergeCell ref="O173:Q173"/>
    <mergeCell ref="L163:V163"/>
    <mergeCell ref="L160:U160"/>
    <mergeCell ref="R148:T148"/>
    <mergeCell ref="R149:T149"/>
    <mergeCell ref="R150:T150"/>
    <mergeCell ref="R155:T155"/>
    <mergeCell ref="O180:Q180"/>
    <mergeCell ref="O181:Q181"/>
    <mergeCell ref="O182:Q182"/>
    <mergeCell ref="O183:Q183"/>
    <mergeCell ref="O168:Q168"/>
    <mergeCell ref="O169:Q169"/>
    <mergeCell ref="O170:Q170"/>
    <mergeCell ref="O171:Q171"/>
    <mergeCell ref="O172:Q172"/>
    <mergeCell ref="O137:Q137"/>
    <mergeCell ref="O138:Q138"/>
    <mergeCell ref="O164:Q164"/>
    <mergeCell ref="O165:Q165"/>
    <mergeCell ref="O166:Q166"/>
    <mergeCell ref="O167:Q167"/>
    <mergeCell ref="A162:V162"/>
    <mergeCell ref="R144:T144"/>
    <mergeCell ref="R146:T146"/>
    <mergeCell ref="R145:T145"/>
    <mergeCell ref="O127:Q127"/>
    <mergeCell ref="O129:Q129"/>
    <mergeCell ref="O141:Q141"/>
    <mergeCell ref="O130:Q130"/>
    <mergeCell ref="O131:Q131"/>
    <mergeCell ref="O132:Q132"/>
    <mergeCell ref="O133:Q133"/>
    <mergeCell ref="O134:Q134"/>
    <mergeCell ref="O135:Q135"/>
    <mergeCell ref="O136:Q136"/>
    <mergeCell ref="O121:Q121"/>
    <mergeCell ref="O122:Q122"/>
    <mergeCell ref="O123:Q123"/>
    <mergeCell ref="O124:Q124"/>
    <mergeCell ref="O125:Q125"/>
    <mergeCell ref="O126:Q126"/>
    <mergeCell ref="O112:Q112"/>
    <mergeCell ref="O139:Q139"/>
    <mergeCell ref="O113:Q113"/>
    <mergeCell ref="O114:Q114"/>
    <mergeCell ref="O115:Q115"/>
    <mergeCell ref="O116:Q116"/>
    <mergeCell ref="O118:Q118"/>
    <mergeCell ref="O128:Q128"/>
    <mergeCell ref="O119:Q119"/>
    <mergeCell ref="O120:Q120"/>
    <mergeCell ref="O106:Q106"/>
    <mergeCell ref="O107:Q107"/>
    <mergeCell ref="O108:Q108"/>
    <mergeCell ref="O109:Q109"/>
    <mergeCell ref="O110:Q110"/>
    <mergeCell ref="O111:Q111"/>
    <mergeCell ref="O99:Q99"/>
    <mergeCell ref="O98:Q98"/>
    <mergeCell ref="O97:Q97"/>
    <mergeCell ref="O100:Q100"/>
    <mergeCell ref="O101:Q101"/>
    <mergeCell ref="O117:Q117"/>
    <mergeCell ref="O102:Q102"/>
    <mergeCell ref="O103:Q103"/>
    <mergeCell ref="O104:Q104"/>
    <mergeCell ref="O105:Q105"/>
    <mergeCell ref="O90:Q90"/>
    <mergeCell ref="O91:Q91"/>
    <mergeCell ref="O92:Q92"/>
    <mergeCell ref="O93:Q93"/>
    <mergeCell ref="O94:Q94"/>
    <mergeCell ref="O96:Q96"/>
    <mergeCell ref="O81:Q81"/>
    <mergeCell ref="O82:Q82"/>
    <mergeCell ref="O83:Q83"/>
    <mergeCell ref="O89:Q89"/>
    <mergeCell ref="O95:Q95"/>
    <mergeCell ref="O84:Q84"/>
    <mergeCell ref="O85:Q85"/>
    <mergeCell ref="O86:Q86"/>
    <mergeCell ref="O87:Q87"/>
    <mergeCell ref="O88:Q88"/>
    <mergeCell ref="O71:Q71"/>
    <mergeCell ref="O72:Q72"/>
    <mergeCell ref="O73:Q73"/>
    <mergeCell ref="O74:Q74"/>
    <mergeCell ref="O140:Q140"/>
    <mergeCell ref="O75:Q75"/>
    <mergeCell ref="O76:Q76"/>
    <mergeCell ref="O78:Q78"/>
    <mergeCell ref="O79:Q79"/>
    <mergeCell ref="O80:Q80"/>
    <mergeCell ref="O62:Q62"/>
    <mergeCell ref="O77:Q77"/>
    <mergeCell ref="O63:Q63"/>
    <mergeCell ref="O64:Q64"/>
    <mergeCell ref="O65:Q65"/>
    <mergeCell ref="O66:Q66"/>
    <mergeCell ref="O67:Q67"/>
    <mergeCell ref="O68:Q68"/>
    <mergeCell ref="O69:Q69"/>
    <mergeCell ref="O70:Q70"/>
    <mergeCell ref="O53:Q53"/>
    <mergeCell ref="O61:Q61"/>
    <mergeCell ref="O54:Q54"/>
    <mergeCell ref="O55:Q55"/>
    <mergeCell ref="O56:Q56"/>
    <mergeCell ref="O57:Q57"/>
    <mergeCell ref="O58:Q58"/>
    <mergeCell ref="O59:Q59"/>
    <mergeCell ref="O60:Q60"/>
    <mergeCell ref="O44:Q44"/>
    <mergeCell ref="O52:Q52"/>
    <mergeCell ref="O51:Q51"/>
    <mergeCell ref="O50:Q50"/>
    <mergeCell ref="O48:Q48"/>
    <mergeCell ref="O47:Q47"/>
    <mergeCell ref="O46:Q46"/>
    <mergeCell ref="O45:Q45"/>
    <mergeCell ref="O49:Q49"/>
    <mergeCell ref="O36:Q36"/>
    <mergeCell ref="O35:Q35"/>
    <mergeCell ref="O34:Q34"/>
    <mergeCell ref="O42:Q42"/>
    <mergeCell ref="O43:Q43"/>
    <mergeCell ref="O39:Q39"/>
    <mergeCell ref="O38:Q38"/>
    <mergeCell ref="J1:K1"/>
    <mergeCell ref="J2:K2"/>
    <mergeCell ref="J3:K3"/>
    <mergeCell ref="A160:D160"/>
    <mergeCell ref="A12:D12"/>
    <mergeCell ref="B142:U142"/>
    <mergeCell ref="T1:V1"/>
    <mergeCell ref="V5:V8"/>
    <mergeCell ref="S7:S8"/>
    <mergeCell ref="A4:U4"/>
    <mergeCell ref="U5:U8"/>
    <mergeCell ref="T7:T8"/>
    <mergeCell ref="I5:K5"/>
    <mergeCell ref="F5:H5"/>
    <mergeCell ref="O31:Q31"/>
    <mergeCell ref="O23:Q23"/>
    <mergeCell ref="J6:K6"/>
    <mergeCell ref="N7:N8"/>
    <mergeCell ref="M7:M8"/>
    <mergeCell ref="L6:N6"/>
    <mergeCell ref="O33:Q33"/>
    <mergeCell ref="Q7:Q8"/>
    <mergeCell ref="A163:D163"/>
    <mergeCell ref="E5:E7"/>
    <mergeCell ref="C5:D6"/>
    <mergeCell ref="A143:D143"/>
    <mergeCell ref="A10:D10"/>
    <mergeCell ref="O41:Q41"/>
    <mergeCell ref="O40:Q40"/>
    <mergeCell ref="O37:Q37"/>
    <mergeCell ref="B5:B8"/>
    <mergeCell ref="A185:I185"/>
    <mergeCell ref="R7:R8"/>
    <mergeCell ref="R6:T6"/>
    <mergeCell ref="L5:T5"/>
    <mergeCell ref="A5:A8"/>
    <mergeCell ref="O6:Q6"/>
    <mergeCell ref="F6:F7"/>
    <mergeCell ref="G6:H6"/>
    <mergeCell ref="L10:V10"/>
    <mergeCell ref="O7:O8"/>
    <mergeCell ref="P7:P8"/>
    <mergeCell ref="L7:L8"/>
    <mergeCell ref="O28:Q28"/>
    <mergeCell ref="I6:I7"/>
    <mergeCell ref="O20:Q20"/>
    <mergeCell ref="O21:Q21"/>
    <mergeCell ref="O22:Q22"/>
    <mergeCell ref="L143:U143"/>
    <mergeCell ref="O29:Q29"/>
    <mergeCell ref="A11:V11"/>
    <mergeCell ref="O30:Q30"/>
    <mergeCell ref="O24:Q24"/>
    <mergeCell ref="O25:Q25"/>
    <mergeCell ref="O26:Q26"/>
    <mergeCell ref="O27:Q27"/>
    <mergeCell ref="U130:U141"/>
    <mergeCell ref="O32:Q32"/>
    <mergeCell ref="R159:T159"/>
    <mergeCell ref="R161:T161"/>
    <mergeCell ref="R151:T151"/>
    <mergeCell ref="R152:T152"/>
    <mergeCell ref="R153:T153"/>
    <mergeCell ref="R154:T154"/>
    <mergeCell ref="R156:T156"/>
    <mergeCell ref="R157:T157"/>
  </mergeCells>
  <printOptions/>
  <pageMargins left="0.35433070866141736" right="0.15748031496062992" top="0.31496062992125984" bottom="0.2362204724409449" header="0.15748031496062992" footer="0.35433070866141736"/>
  <pageSetup fitToHeight="0" fitToWidth="1" horizontalDpi="600" verticalDpi="600" orientation="landscape" paperSize="9" scale="5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826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2.75390625" style="42" customWidth="1"/>
    <col min="2" max="2" width="29.25390625" style="42" customWidth="1"/>
    <col min="3" max="3" width="10.75390625" style="43" customWidth="1"/>
    <col min="4" max="4" width="16.00390625" style="43" customWidth="1"/>
    <col min="5" max="5" width="15.625" style="42" customWidth="1"/>
    <col min="6" max="6" width="11.75390625" style="42" customWidth="1"/>
    <col min="7" max="7" width="15.625" style="42" customWidth="1"/>
    <col min="8" max="8" width="9.75390625" style="42" customWidth="1"/>
    <col min="9" max="11" width="15.625" style="42" customWidth="1"/>
    <col min="12" max="12" width="13.75390625" style="42" customWidth="1"/>
    <col min="13" max="15" width="15.375" style="3" bestFit="1" customWidth="1"/>
    <col min="16" max="16384" width="9.125" style="3" customWidth="1"/>
  </cols>
  <sheetData>
    <row r="1" spans="1:12" ht="33" customHeight="1">
      <c r="A1" s="44"/>
      <c r="B1" s="44"/>
      <c r="C1" s="101"/>
      <c r="D1" s="101"/>
      <c r="E1" s="44"/>
      <c r="F1" s="44"/>
      <c r="G1" s="44"/>
      <c r="H1" s="44"/>
      <c r="I1" s="44"/>
      <c r="J1" s="189" t="s">
        <v>583</v>
      </c>
      <c r="K1" s="189"/>
      <c r="L1" s="189"/>
    </row>
    <row r="2" spans="1:12" ht="5.25" customHeight="1">
      <c r="A2" s="44"/>
      <c r="B2" s="44"/>
      <c r="C2" s="101"/>
      <c r="D2" s="101"/>
      <c r="E2" s="44"/>
      <c r="F2" s="44"/>
      <c r="G2" s="44"/>
      <c r="H2" s="44"/>
      <c r="I2" s="44"/>
      <c r="J2" s="190"/>
      <c r="K2" s="190"/>
      <c r="L2" s="190"/>
    </row>
    <row r="3" spans="1:12" ht="1.5" customHeight="1" hidden="1">
      <c r="A3" s="44"/>
      <c r="B3" s="44"/>
      <c r="C3" s="101"/>
      <c r="D3" s="101"/>
      <c r="E3" s="44"/>
      <c r="F3" s="44"/>
      <c r="G3" s="44"/>
      <c r="H3" s="44"/>
      <c r="I3" s="44"/>
      <c r="J3" s="190"/>
      <c r="K3" s="190"/>
      <c r="L3" s="190"/>
    </row>
    <row r="4" spans="1:12" ht="12.75">
      <c r="A4" s="251" t="s">
        <v>211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</row>
    <row r="5" spans="1:12" ht="12.75">
      <c r="A5" s="96"/>
      <c r="B5" s="96"/>
      <c r="C5" s="96"/>
      <c r="D5" s="213" t="s">
        <v>213</v>
      </c>
      <c r="E5" s="213"/>
      <c r="F5" s="213"/>
      <c r="G5" s="213"/>
      <c r="H5" s="213"/>
      <c r="I5" s="213"/>
      <c r="J5" s="96"/>
      <c r="K5" s="96"/>
      <c r="L5" s="96"/>
    </row>
    <row r="6" spans="1:12" ht="12.75">
      <c r="A6" s="96"/>
      <c r="B6" s="96"/>
      <c r="C6" s="96"/>
      <c r="D6" s="213" t="s">
        <v>212</v>
      </c>
      <c r="E6" s="213"/>
      <c r="F6" s="213"/>
      <c r="G6" s="213"/>
      <c r="H6" s="213"/>
      <c r="I6" s="213"/>
      <c r="J6" s="96"/>
      <c r="K6" s="96"/>
      <c r="L6" s="96"/>
    </row>
    <row r="7" spans="1:12" ht="12.75">
      <c r="A7" s="96"/>
      <c r="B7" s="96"/>
      <c r="C7" s="96"/>
      <c r="D7" s="214" t="s">
        <v>214</v>
      </c>
      <c r="E7" s="214"/>
      <c r="F7" s="214"/>
      <c r="G7" s="214"/>
      <c r="H7" s="214"/>
      <c r="I7" s="214"/>
      <c r="J7" s="96"/>
      <c r="K7" s="96"/>
      <c r="L7" s="96"/>
    </row>
    <row r="8" spans="1:12" ht="78.75" customHeight="1">
      <c r="A8" s="167" t="s">
        <v>89</v>
      </c>
      <c r="B8" s="167" t="s">
        <v>196</v>
      </c>
      <c r="C8" s="102" t="s">
        <v>164</v>
      </c>
      <c r="D8" s="235" t="s">
        <v>588</v>
      </c>
      <c r="E8" s="235"/>
      <c r="F8" s="235" t="s">
        <v>205</v>
      </c>
      <c r="G8" s="235"/>
      <c r="H8" s="235" t="s">
        <v>206</v>
      </c>
      <c r="I8" s="235"/>
      <c r="J8" s="236" t="s">
        <v>165</v>
      </c>
      <c r="K8" s="247" t="s">
        <v>757</v>
      </c>
      <c r="L8" s="247" t="s">
        <v>166</v>
      </c>
    </row>
    <row r="9" spans="1:12" ht="12.75" customHeight="1">
      <c r="A9" s="167"/>
      <c r="B9" s="167"/>
      <c r="C9" s="248" t="s">
        <v>167</v>
      </c>
      <c r="D9" s="248" t="s">
        <v>168</v>
      </c>
      <c r="E9" s="236" t="s">
        <v>169</v>
      </c>
      <c r="F9" s="236" t="s">
        <v>168</v>
      </c>
      <c r="G9" s="236" t="s">
        <v>169</v>
      </c>
      <c r="H9" s="236" t="s">
        <v>168</v>
      </c>
      <c r="I9" s="236" t="s">
        <v>169</v>
      </c>
      <c r="J9" s="236"/>
      <c r="K9" s="247"/>
      <c r="L9" s="247"/>
    </row>
    <row r="10" spans="1:12" ht="120" customHeight="1">
      <c r="A10" s="167"/>
      <c r="B10" s="167"/>
      <c r="C10" s="248"/>
      <c r="D10" s="248"/>
      <c r="E10" s="236"/>
      <c r="F10" s="236"/>
      <c r="G10" s="236"/>
      <c r="H10" s="236"/>
      <c r="I10" s="236"/>
      <c r="J10" s="236"/>
      <c r="K10" s="247"/>
      <c r="L10" s="247"/>
    </row>
    <row r="11" spans="1:12" ht="12.75">
      <c r="A11" s="103"/>
      <c r="B11" s="103"/>
      <c r="C11" s="20" t="s">
        <v>161</v>
      </c>
      <c r="D11" s="20" t="s">
        <v>161</v>
      </c>
      <c r="E11" s="10" t="s">
        <v>163</v>
      </c>
      <c r="F11" s="10" t="s">
        <v>161</v>
      </c>
      <c r="G11" s="10" t="s">
        <v>163</v>
      </c>
      <c r="H11" s="10" t="s">
        <v>161</v>
      </c>
      <c r="I11" s="10" t="s">
        <v>163</v>
      </c>
      <c r="J11" s="10" t="s">
        <v>163</v>
      </c>
      <c r="K11" s="10" t="s">
        <v>163</v>
      </c>
      <c r="L11" s="10" t="s">
        <v>163</v>
      </c>
    </row>
    <row r="12" spans="1:12" ht="12.75">
      <c r="A12" s="32">
        <v>1</v>
      </c>
      <c r="B12" s="32">
        <v>2</v>
      </c>
      <c r="C12" s="47">
        <v>3</v>
      </c>
      <c r="D12" s="47">
        <v>4</v>
      </c>
      <c r="E12" s="32">
        <v>5</v>
      </c>
      <c r="F12" s="32">
        <v>6</v>
      </c>
      <c r="G12" s="32">
        <v>7</v>
      </c>
      <c r="H12" s="32">
        <v>8</v>
      </c>
      <c r="I12" s="32">
        <v>9</v>
      </c>
      <c r="J12" s="32">
        <v>10</v>
      </c>
      <c r="K12" s="32">
        <v>11</v>
      </c>
      <c r="L12" s="32">
        <v>12</v>
      </c>
    </row>
    <row r="13" spans="1:23" s="1" customFormat="1" ht="89.25" customHeight="1">
      <c r="A13" s="228" t="s">
        <v>208</v>
      </c>
      <c r="B13" s="229"/>
      <c r="C13" s="81" t="e">
        <f aca="true" t="shared" si="0" ref="C13:K13">C14+C352+C678</f>
        <v>#REF!</v>
      </c>
      <c r="D13" s="81" t="e">
        <f t="shared" si="0"/>
        <v>#REF!</v>
      </c>
      <c r="E13" s="81" t="e">
        <f t="shared" si="0"/>
        <v>#REF!</v>
      </c>
      <c r="F13" s="81" t="e">
        <f t="shared" si="0"/>
        <v>#REF!</v>
      </c>
      <c r="G13" s="81" t="e">
        <f t="shared" si="0"/>
        <v>#REF!</v>
      </c>
      <c r="H13" s="81" t="e">
        <f t="shared" si="0"/>
        <v>#REF!</v>
      </c>
      <c r="I13" s="81" t="e">
        <f t="shared" si="0"/>
        <v>#REF!</v>
      </c>
      <c r="J13" s="81" t="e">
        <f t="shared" si="0"/>
        <v>#REF!</v>
      </c>
      <c r="K13" s="81" t="e">
        <f t="shared" si="0"/>
        <v>#REF!</v>
      </c>
      <c r="L13" s="22">
        <f>L16</f>
        <v>34600</v>
      </c>
      <c r="M13" s="75"/>
      <c r="N13" s="75"/>
      <c r="O13" s="75"/>
      <c r="P13" s="75"/>
      <c r="Q13" s="75"/>
      <c r="R13" s="75"/>
      <c r="S13" s="75"/>
      <c r="T13" s="75"/>
      <c r="U13" s="76"/>
      <c r="V13" s="23"/>
      <c r="W13" s="2"/>
    </row>
    <row r="14" spans="1:23" s="1" customFormat="1" ht="88.5" customHeight="1">
      <c r="A14" s="228" t="s">
        <v>209</v>
      </c>
      <c r="B14" s="229"/>
      <c r="C14" s="81" t="e">
        <f>C26+C34+C40+C63+C67+C72+C81+C85+C114+C121+C127+C134+C181+C185+C189+C202+C208+C213+C220+C226+C242+C250+C255+C265+C270+C277+C283+C288+C292+C299+C302+C305+C311+C314+C317+C321+C324+C327+C332+C335+C338+C342+C345+C348+C351</f>
        <v>#REF!</v>
      </c>
      <c r="D14" s="81" t="e">
        <f>D26+D85+D134+D255+D265+D277+D332+D338+D345</f>
        <v>#REF!</v>
      </c>
      <c r="E14" s="81" t="e">
        <f>E26+E85+E134+E255+E265+E277+E332+E338+E345</f>
        <v>#REF!</v>
      </c>
      <c r="F14" s="81" t="e">
        <f>F26+F34+F40+F67+F72+F81+F114+F127+F185+F189+F202+F208+F213+F220+F226+F242+F250+F255+F270+F288+F292+F299+F305+F314+F317+F324+F327+F332+F335+F348+F351</f>
        <v>#REF!</v>
      </c>
      <c r="G14" s="81" t="e">
        <f>G26+G34+G40+G67+G72+G81+G114+G127+G185+G189+G202+G208+G213+G220+G226+G242+G250+G255+G270+G288+G292+G299+G305+G314+G317+G324+G327+G332+G335+G348+G351</f>
        <v>#REF!</v>
      </c>
      <c r="H14" s="81" t="e">
        <f>H63+H81+H114+H121+H181+H220+H283+H302+H311+H321+H342</f>
        <v>#REF!</v>
      </c>
      <c r="I14" s="81" t="e">
        <f>I63+I81+I114+I121+I181+I220+I283+I302+I311+I321+I342</f>
        <v>#REF!</v>
      </c>
      <c r="J14" s="81" t="e">
        <f>J26+J34+J40+J63+J67+J72+J81+J85+J114+J121+J127+J134+J181+J185+J189+J202+J208+J213+J220+J226+J242+J250+J255+J265+J270+J277+J283+J288+J292+J299+J302+J305+J311+J314+J317+J321+J324+J327+J332+J335+J338+J342+J345+J348+J351</f>
        <v>#REF!</v>
      </c>
      <c r="K14" s="81" t="e">
        <f>K26+K34+K40+K63+K67+K72+K81+K85+K114+K121+K127+K134+K181+K185+K189+K202+K208+K213+K220+K226+K242+K250+K255+K265+K270+K277+K283+K288+K292+K299+K302+K305+K311+K314+K317+K321+K324+K327+K332+K335+K338+K342+K345+K348+K351</f>
        <v>#REF!</v>
      </c>
      <c r="L14" s="41">
        <f>L16</f>
        <v>34600</v>
      </c>
      <c r="M14" s="77"/>
      <c r="N14" s="77"/>
      <c r="O14" s="77"/>
      <c r="P14" s="77"/>
      <c r="Q14" s="77"/>
      <c r="R14" s="77"/>
      <c r="S14" s="77"/>
      <c r="T14" s="77"/>
      <c r="U14" s="76"/>
      <c r="V14" s="23"/>
      <c r="W14" s="23"/>
    </row>
    <row r="15" spans="1:12" ht="12.75">
      <c r="A15" s="249" t="s">
        <v>172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</row>
    <row r="16" spans="1:12" ht="12.75" customHeight="1">
      <c r="A16" s="4">
        <v>1</v>
      </c>
      <c r="B16" s="104" t="s">
        <v>215</v>
      </c>
      <c r="C16" s="8">
        <v>303</v>
      </c>
      <c r="D16" s="8">
        <v>303</v>
      </c>
      <c r="E16" s="8">
        <f>D16*L16</f>
        <v>10483800</v>
      </c>
      <c r="F16" s="8" t="s">
        <v>170</v>
      </c>
      <c r="G16" s="8" t="s">
        <v>170</v>
      </c>
      <c r="H16" s="8" t="s">
        <v>170</v>
      </c>
      <c r="I16" s="8" t="s">
        <v>170</v>
      </c>
      <c r="J16" s="53">
        <f>E16</f>
        <v>10483800</v>
      </c>
      <c r="K16" s="53">
        <v>4927386</v>
      </c>
      <c r="L16" s="69">
        <v>34600</v>
      </c>
    </row>
    <row r="17" spans="1:12" ht="12.75" customHeight="1">
      <c r="A17" s="10">
        <v>2</v>
      </c>
      <c r="B17" s="104" t="s">
        <v>216</v>
      </c>
      <c r="C17" s="8">
        <v>308.1</v>
      </c>
      <c r="D17" s="8">
        <v>308.1</v>
      </c>
      <c r="E17" s="8">
        <f>D17*L17</f>
        <v>10660260</v>
      </c>
      <c r="F17" s="8" t="s">
        <v>170</v>
      </c>
      <c r="G17" s="8" t="s">
        <v>170</v>
      </c>
      <c r="H17" s="8" t="s">
        <v>170</v>
      </c>
      <c r="I17" s="8" t="s">
        <v>170</v>
      </c>
      <c r="J17" s="53">
        <f>E17</f>
        <v>10660260</v>
      </c>
      <c r="K17" s="53">
        <v>5010322.2</v>
      </c>
      <c r="L17" s="69">
        <v>34600</v>
      </c>
    </row>
    <row r="18" spans="1:12" ht="12.75" customHeight="1">
      <c r="A18" s="4">
        <v>3</v>
      </c>
      <c r="B18" s="104" t="s">
        <v>217</v>
      </c>
      <c r="C18" s="8">
        <v>499.3</v>
      </c>
      <c r="D18" s="8">
        <v>499.3</v>
      </c>
      <c r="E18" s="8">
        <f>D18*L18</f>
        <v>17275780</v>
      </c>
      <c r="F18" s="8" t="s">
        <v>170</v>
      </c>
      <c r="G18" s="8" t="s">
        <v>170</v>
      </c>
      <c r="H18" s="8" t="s">
        <v>170</v>
      </c>
      <c r="I18" s="8" t="s">
        <v>170</v>
      </c>
      <c r="J18" s="53">
        <f>E18</f>
        <v>17275780</v>
      </c>
      <c r="K18" s="53">
        <v>8119616.6</v>
      </c>
      <c r="L18" s="69">
        <v>34600</v>
      </c>
    </row>
    <row r="19" spans="1:12" ht="12.75" customHeight="1">
      <c r="A19" s="10">
        <v>4</v>
      </c>
      <c r="B19" s="104" t="s">
        <v>218</v>
      </c>
      <c r="C19" s="8">
        <v>134.5</v>
      </c>
      <c r="D19" s="8">
        <v>134.5</v>
      </c>
      <c r="E19" s="8">
        <f>D19*L19</f>
        <v>4653700</v>
      </c>
      <c r="F19" s="8" t="s">
        <v>170</v>
      </c>
      <c r="G19" s="8" t="s">
        <v>170</v>
      </c>
      <c r="H19" s="8" t="s">
        <v>170</v>
      </c>
      <c r="I19" s="8" t="s">
        <v>170</v>
      </c>
      <c r="J19" s="53">
        <f>E19</f>
        <v>4653700</v>
      </c>
      <c r="K19" s="53">
        <v>2187239</v>
      </c>
      <c r="L19" s="69">
        <v>34600</v>
      </c>
    </row>
    <row r="20" spans="1:12" ht="12.75">
      <c r="A20" s="4">
        <v>5</v>
      </c>
      <c r="B20" s="104" t="s">
        <v>219</v>
      </c>
      <c r="C20" s="8">
        <v>162.2</v>
      </c>
      <c r="D20" s="8" t="s">
        <v>170</v>
      </c>
      <c r="E20" s="8" t="s">
        <v>170</v>
      </c>
      <c r="F20" s="8">
        <v>162.2</v>
      </c>
      <c r="G20" s="8">
        <f aca="true" t="shared" si="1" ref="G20:G25">F20*L20</f>
        <v>5612120</v>
      </c>
      <c r="H20" s="8" t="s">
        <v>170</v>
      </c>
      <c r="I20" s="8" t="s">
        <v>170</v>
      </c>
      <c r="J20" s="53">
        <f aca="true" t="shared" si="2" ref="J20:J25">G20</f>
        <v>5612120</v>
      </c>
      <c r="K20" s="53">
        <v>2637696.4</v>
      </c>
      <c r="L20" s="69">
        <v>34600</v>
      </c>
    </row>
    <row r="21" spans="1:12" ht="12.75">
      <c r="A21" s="10">
        <v>6</v>
      </c>
      <c r="B21" s="104" t="s">
        <v>220</v>
      </c>
      <c r="C21" s="8">
        <v>150.9</v>
      </c>
      <c r="D21" s="8" t="s">
        <v>170</v>
      </c>
      <c r="E21" s="8" t="s">
        <v>170</v>
      </c>
      <c r="F21" s="8">
        <v>150.9</v>
      </c>
      <c r="G21" s="8">
        <f t="shared" si="1"/>
        <v>5221140</v>
      </c>
      <c r="H21" s="8" t="s">
        <v>170</v>
      </c>
      <c r="I21" s="8" t="s">
        <v>170</v>
      </c>
      <c r="J21" s="53">
        <f t="shared" si="2"/>
        <v>5221140</v>
      </c>
      <c r="K21" s="53">
        <v>2453935.8</v>
      </c>
      <c r="L21" s="69">
        <v>34600</v>
      </c>
    </row>
    <row r="22" spans="1:12" ht="12.75">
      <c r="A22" s="4">
        <v>7</v>
      </c>
      <c r="B22" s="104" t="s">
        <v>221</v>
      </c>
      <c r="C22" s="8">
        <v>151.4</v>
      </c>
      <c r="D22" s="8" t="s">
        <v>170</v>
      </c>
      <c r="E22" s="8" t="s">
        <v>170</v>
      </c>
      <c r="F22" s="8">
        <v>151.4</v>
      </c>
      <c r="G22" s="8">
        <f t="shared" si="1"/>
        <v>5238440</v>
      </c>
      <c r="H22" s="8" t="s">
        <v>170</v>
      </c>
      <c r="I22" s="8" t="s">
        <v>170</v>
      </c>
      <c r="J22" s="53">
        <f t="shared" si="2"/>
        <v>5238440</v>
      </c>
      <c r="K22" s="53">
        <v>2462066.8</v>
      </c>
      <c r="L22" s="69">
        <v>34600</v>
      </c>
    </row>
    <row r="23" spans="1:12" ht="12.75" customHeight="1">
      <c r="A23" s="10">
        <v>8</v>
      </c>
      <c r="B23" s="104" t="s">
        <v>222</v>
      </c>
      <c r="C23" s="8">
        <v>150.2</v>
      </c>
      <c r="D23" s="8" t="s">
        <v>170</v>
      </c>
      <c r="E23" s="8" t="s">
        <v>170</v>
      </c>
      <c r="F23" s="8">
        <v>150.2</v>
      </c>
      <c r="G23" s="8">
        <f t="shared" si="1"/>
        <v>5196920</v>
      </c>
      <c r="H23" s="8" t="s">
        <v>170</v>
      </c>
      <c r="I23" s="8" t="s">
        <v>170</v>
      </c>
      <c r="J23" s="53">
        <f t="shared" si="2"/>
        <v>5196920</v>
      </c>
      <c r="K23" s="53">
        <v>2442552.4</v>
      </c>
      <c r="L23" s="69">
        <v>34600</v>
      </c>
    </row>
    <row r="24" spans="1:12" ht="12.75" customHeight="1">
      <c r="A24" s="4">
        <v>9</v>
      </c>
      <c r="B24" s="104" t="s">
        <v>223</v>
      </c>
      <c r="C24" s="8">
        <v>149.3</v>
      </c>
      <c r="D24" s="8" t="s">
        <v>170</v>
      </c>
      <c r="E24" s="8" t="s">
        <v>170</v>
      </c>
      <c r="F24" s="8">
        <v>149.3</v>
      </c>
      <c r="G24" s="8">
        <f t="shared" si="1"/>
        <v>5165780</v>
      </c>
      <c r="H24" s="8" t="s">
        <v>170</v>
      </c>
      <c r="I24" s="8" t="s">
        <v>170</v>
      </c>
      <c r="J24" s="53">
        <f t="shared" si="2"/>
        <v>5165780</v>
      </c>
      <c r="K24" s="53">
        <v>2427916.6</v>
      </c>
      <c r="L24" s="69">
        <v>34600</v>
      </c>
    </row>
    <row r="25" spans="1:12" s="100" customFormat="1" ht="12.75" customHeight="1">
      <c r="A25" s="108">
        <v>10</v>
      </c>
      <c r="B25" s="109" t="s">
        <v>224</v>
      </c>
      <c r="C25" s="97">
        <v>182.5</v>
      </c>
      <c r="D25" s="97" t="s">
        <v>170</v>
      </c>
      <c r="E25" s="97" t="s">
        <v>170</v>
      </c>
      <c r="F25" s="97">
        <v>182.5</v>
      </c>
      <c r="G25" s="97">
        <f t="shared" si="1"/>
        <v>6314500</v>
      </c>
      <c r="H25" s="97" t="s">
        <v>170</v>
      </c>
      <c r="I25" s="97" t="s">
        <v>170</v>
      </c>
      <c r="J25" s="98">
        <f t="shared" si="2"/>
        <v>6314500</v>
      </c>
      <c r="K25" s="98">
        <v>2967815</v>
      </c>
      <c r="L25" s="99">
        <v>34600</v>
      </c>
    </row>
    <row r="26" spans="1:14" s="25" customFormat="1" ht="51" customHeight="1">
      <c r="A26" s="220" t="s">
        <v>173</v>
      </c>
      <c r="B26" s="221"/>
      <c r="C26" s="19">
        <f>SUM(C16:C25)</f>
        <v>2191.4000000000005</v>
      </c>
      <c r="D26" s="19">
        <f>SUM(D16:D19)</f>
        <v>1244.9</v>
      </c>
      <c r="E26" s="19">
        <f>SUM(E16:E19)</f>
        <v>43073540</v>
      </c>
      <c r="F26" s="19">
        <f>SUM(F20:F25)</f>
        <v>946.5</v>
      </c>
      <c r="G26" s="19">
        <f>SUM(G20:G25)</f>
        <v>32748900</v>
      </c>
      <c r="H26" s="19" t="s">
        <v>170</v>
      </c>
      <c r="I26" s="19" t="s">
        <v>170</v>
      </c>
      <c r="J26" s="67">
        <f>SUM(J16:J25)</f>
        <v>75822440</v>
      </c>
      <c r="K26" s="67">
        <f>SUM(K16:K25)</f>
        <v>35636546.8</v>
      </c>
      <c r="L26" s="70">
        <v>34600</v>
      </c>
      <c r="M26" s="78"/>
      <c r="N26" s="78"/>
    </row>
    <row r="27" spans="1:14" ht="12.75" customHeight="1">
      <c r="A27" s="226" t="s">
        <v>178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N27" s="9"/>
    </row>
    <row r="28" spans="1:14" s="42" customFormat="1" ht="12.75" customHeight="1">
      <c r="A28" s="90">
        <v>1</v>
      </c>
      <c r="B28" s="11" t="s">
        <v>225</v>
      </c>
      <c r="C28" s="20">
        <v>313.83</v>
      </c>
      <c r="D28" s="20" t="s">
        <v>170</v>
      </c>
      <c r="E28" s="10" t="s">
        <v>170</v>
      </c>
      <c r="F28" s="10">
        <v>313.83</v>
      </c>
      <c r="G28" s="20">
        <f aca="true" t="shared" si="3" ref="G28:G33">F28*L28</f>
        <v>10858518</v>
      </c>
      <c r="H28" s="10" t="s">
        <v>170</v>
      </c>
      <c r="I28" s="20" t="s">
        <v>170</v>
      </c>
      <c r="J28" s="20">
        <f aca="true" t="shared" si="4" ref="J28:J33">G28</f>
        <v>10858518</v>
      </c>
      <c r="K28" s="12">
        <v>1279854</v>
      </c>
      <c r="L28" s="20">
        <v>34600</v>
      </c>
      <c r="N28" s="43"/>
    </row>
    <row r="29" spans="1:14" s="42" customFormat="1" ht="12.75" customHeight="1">
      <c r="A29" s="90">
        <v>2</v>
      </c>
      <c r="B29" s="11" t="s">
        <v>226</v>
      </c>
      <c r="C29" s="20">
        <v>533.52</v>
      </c>
      <c r="D29" s="20" t="s">
        <v>170</v>
      </c>
      <c r="E29" s="10" t="s">
        <v>170</v>
      </c>
      <c r="F29" s="10">
        <v>533.52</v>
      </c>
      <c r="G29" s="20">
        <f t="shared" si="3"/>
        <v>18459792</v>
      </c>
      <c r="H29" s="10" t="s">
        <v>170</v>
      </c>
      <c r="I29" s="20" t="s">
        <v>170</v>
      </c>
      <c r="J29" s="20">
        <f t="shared" si="4"/>
        <v>18459792</v>
      </c>
      <c r="K29" s="12">
        <v>2357644</v>
      </c>
      <c r="L29" s="20">
        <v>34600</v>
      </c>
      <c r="N29" s="43"/>
    </row>
    <row r="30" spans="1:14" s="42" customFormat="1" ht="12.75" customHeight="1">
      <c r="A30" s="90">
        <v>3</v>
      </c>
      <c r="B30" s="11" t="s">
        <v>227</v>
      </c>
      <c r="C30" s="20">
        <v>290.6</v>
      </c>
      <c r="D30" s="20" t="s">
        <v>170</v>
      </c>
      <c r="E30" s="10" t="s">
        <v>170</v>
      </c>
      <c r="F30" s="10">
        <v>290.6</v>
      </c>
      <c r="G30" s="20">
        <f t="shared" si="3"/>
        <v>10054760</v>
      </c>
      <c r="H30" s="10" t="s">
        <v>170</v>
      </c>
      <c r="I30" s="20" t="s">
        <v>170</v>
      </c>
      <c r="J30" s="20">
        <f t="shared" si="4"/>
        <v>10054760</v>
      </c>
      <c r="K30" s="12">
        <v>70238</v>
      </c>
      <c r="L30" s="20">
        <v>34600</v>
      </c>
      <c r="N30" s="43"/>
    </row>
    <row r="31" spans="1:14" s="42" customFormat="1" ht="25.5" customHeight="1">
      <c r="A31" s="90">
        <v>4</v>
      </c>
      <c r="B31" s="11" t="s">
        <v>228</v>
      </c>
      <c r="C31" s="20">
        <v>260.3</v>
      </c>
      <c r="D31" s="20" t="s">
        <v>170</v>
      </c>
      <c r="E31" s="10" t="s">
        <v>170</v>
      </c>
      <c r="F31" s="10">
        <v>260.3</v>
      </c>
      <c r="G31" s="20">
        <f t="shared" si="3"/>
        <v>9006380</v>
      </c>
      <c r="H31" s="10" t="s">
        <v>170</v>
      </c>
      <c r="I31" s="20" t="s">
        <v>170</v>
      </c>
      <c r="J31" s="20">
        <f t="shared" si="4"/>
        <v>9006380</v>
      </c>
      <c r="K31" s="12">
        <v>1324488</v>
      </c>
      <c r="L31" s="20">
        <v>34600</v>
      </c>
      <c r="N31" s="43"/>
    </row>
    <row r="32" spans="1:14" s="42" customFormat="1" ht="12.75" customHeight="1">
      <c r="A32" s="10">
        <v>5</v>
      </c>
      <c r="B32" s="11" t="s">
        <v>229</v>
      </c>
      <c r="C32" s="12">
        <v>195.3</v>
      </c>
      <c r="D32" s="20" t="s">
        <v>170</v>
      </c>
      <c r="E32" s="10" t="s">
        <v>170</v>
      </c>
      <c r="F32" s="4">
        <v>195.3</v>
      </c>
      <c r="G32" s="20">
        <f t="shared" si="3"/>
        <v>6757380</v>
      </c>
      <c r="H32" s="4" t="s">
        <v>170</v>
      </c>
      <c r="I32" s="20" t="s">
        <v>170</v>
      </c>
      <c r="J32" s="20">
        <f t="shared" si="4"/>
        <v>6757380</v>
      </c>
      <c r="K32" s="12">
        <v>965340</v>
      </c>
      <c r="L32" s="12">
        <v>34600</v>
      </c>
      <c r="N32" s="43"/>
    </row>
    <row r="33" spans="1:14" s="42" customFormat="1" ht="12.75" customHeight="1">
      <c r="A33" s="10">
        <v>6</v>
      </c>
      <c r="B33" s="11" t="s">
        <v>230</v>
      </c>
      <c r="C33" s="12">
        <v>244.75</v>
      </c>
      <c r="D33" s="20" t="s">
        <v>170</v>
      </c>
      <c r="E33" s="10" t="s">
        <v>170</v>
      </c>
      <c r="F33" s="4">
        <v>244.75</v>
      </c>
      <c r="G33" s="20">
        <f t="shared" si="3"/>
        <v>8468350</v>
      </c>
      <c r="H33" s="4" t="s">
        <v>170</v>
      </c>
      <c r="I33" s="20" t="s">
        <v>170</v>
      </c>
      <c r="J33" s="20">
        <f t="shared" si="4"/>
        <v>8468350</v>
      </c>
      <c r="K33" s="12">
        <v>1524822</v>
      </c>
      <c r="L33" s="12">
        <v>34600</v>
      </c>
      <c r="N33" s="43"/>
    </row>
    <row r="34" spans="1:14" s="25" customFormat="1" ht="51.75" customHeight="1">
      <c r="A34" s="222" t="s">
        <v>174</v>
      </c>
      <c r="B34" s="223"/>
      <c r="C34" s="19">
        <f>SUM(C28:C33)</f>
        <v>1838.2999999999997</v>
      </c>
      <c r="D34" s="20" t="s">
        <v>170</v>
      </c>
      <c r="E34" s="10" t="s">
        <v>170</v>
      </c>
      <c r="F34" s="19">
        <f aca="true" t="shared" si="5" ref="F34:K34">SUM(F28:F33)</f>
        <v>1838.2999999999997</v>
      </c>
      <c r="G34" s="19">
        <f t="shared" si="5"/>
        <v>63605180</v>
      </c>
      <c r="H34" s="19" t="s">
        <v>170</v>
      </c>
      <c r="I34" s="19" t="s">
        <v>170</v>
      </c>
      <c r="J34" s="19">
        <f t="shared" si="5"/>
        <v>63605180</v>
      </c>
      <c r="K34" s="19">
        <f t="shared" si="5"/>
        <v>7522386</v>
      </c>
      <c r="L34" s="19">
        <v>34600</v>
      </c>
      <c r="N34" s="78"/>
    </row>
    <row r="35" spans="1:14" ht="12.75">
      <c r="A35" s="224" t="s">
        <v>179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N35" s="9"/>
    </row>
    <row r="36" spans="1:14" ht="12.75">
      <c r="A36" s="10">
        <v>1</v>
      </c>
      <c r="B36" s="11" t="s">
        <v>231</v>
      </c>
      <c r="C36" s="12">
        <v>135.5</v>
      </c>
      <c r="D36" s="12" t="s">
        <v>170</v>
      </c>
      <c r="E36" s="4" t="s">
        <v>170</v>
      </c>
      <c r="F36" s="12">
        <v>135.5</v>
      </c>
      <c r="G36" s="12">
        <f>F36*L36</f>
        <v>4688300</v>
      </c>
      <c r="H36" s="4" t="s">
        <v>170</v>
      </c>
      <c r="I36" s="12" t="s">
        <v>170</v>
      </c>
      <c r="J36" s="20">
        <f>G36</f>
        <v>4688300</v>
      </c>
      <c r="K36" s="20" t="e">
        <f>'приложение 1'!#REF!</f>
        <v>#REF!</v>
      </c>
      <c r="L36" s="20">
        <v>34600</v>
      </c>
      <c r="N36" s="9"/>
    </row>
    <row r="37" spans="1:14" ht="12.75">
      <c r="A37" s="10">
        <v>2</v>
      </c>
      <c r="B37" s="11" t="s">
        <v>232</v>
      </c>
      <c r="C37" s="12">
        <v>200</v>
      </c>
      <c r="D37" s="12" t="s">
        <v>170</v>
      </c>
      <c r="E37" s="4" t="s">
        <v>170</v>
      </c>
      <c r="F37" s="12">
        <v>200</v>
      </c>
      <c r="G37" s="12">
        <f>F37*L37</f>
        <v>6920000</v>
      </c>
      <c r="H37" s="4" t="s">
        <v>170</v>
      </c>
      <c r="I37" s="12" t="s">
        <v>170</v>
      </c>
      <c r="J37" s="20">
        <f>G37</f>
        <v>6920000</v>
      </c>
      <c r="K37" s="20" t="e">
        <f>'приложение 1'!#REF!</f>
        <v>#REF!</v>
      </c>
      <c r="L37" s="20">
        <v>34600</v>
      </c>
      <c r="N37" s="9"/>
    </row>
    <row r="38" spans="1:14" ht="12.75">
      <c r="A38" s="10">
        <v>3</v>
      </c>
      <c r="B38" s="11" t="s">
        <v>233</v>
      </c>
      <c r="C38" s="12">
        <v>255.3</v>
      </c>
      <c r="D38" s="12" t="s">
        <v>170</v>
      </c>
      <c r="E38" s="4" t="s">
        <v>170</v>
      </c>
      <c r="F38" s="12">
        <v>255.3</v>
      </c>
      <c r="G38" s="12">
        <f>F38*L38</f>
        <v>8833380</v>
      </c>
      <c r="H38" s="4" t="s">
        <v>170</v>
      </c>
      <c r="I38" s="12" t="s">
        <v>170</v>
      </c>
      <c r="J38" s="20">
        <f>G38</f>
        <v>8833380</v>
      </c>
      <c r="K38" s="20" t="e">
        <f>'приложение 1'!#REF!</f>
        <v>#REF!</v>
      </c>
      <c r="L38" s="20">
        <v>34600</v>
      </c>
      <c r="N38" s="9"/>
    </row>
    <row r="39" spans="1:14" ht="25.5">
      <c r="A39" s="10">
        <v>4</v>
      </c>
      <c r="B39" s="11" t="s">
        <v>234</v>
      </c>
      <c r="C39" s="12">
        <v>461.5</v>
      </c>
      <c r="D39" s="12" t="s">
        <v>170</v>
      </c>
      <c r="E39" s="4" t="s">
        <v>170</v>
      </c>
      <c r="F39" s="12">
        <v>461.5</v>
      </c>
      <c r="G39" s="12">
        <f>F39*L39</f>
        <v>15967900</v>
      </c>
      <c r="H39" s="4" t="s">
        <v>170</v>
      </c>
      <c r="I39" s="12" t="s">
        <v>170</v>
      </c>
      <c r="J39" s="20">
        <f>G39</f>
        <v>15967900</v>
      </c>
      <c r="K39" s="20" t="e">
        <f>'приложение 1'!#REF!</f>
        <v>#REF!</v>
      </c>
      <c r="L39" s="20">
        <v>34600</v>
      </c>
      <c r="N39" s="9"/>
    </row>
    <row r="40" spans="1:14" s="25" customFormat="1" ht="51" customHeight="1">
      <c r="A40" s="210" t="s">
        <v>182</v>
      </c>
      <c r="B40" s="210"/>
      <c r="C40" s="19">
        <f>SUM(C36:C39)</f>
        <v>1052.3</v>
      </c>
      <c r="D40" s="12" t="s">
        <v>170</v>
      </c>
      <c r="E40" s="12" t="s">
        <v>170</v>
      </c>
      <c r="F40" s="19">
        <f>SUM(F36:F39)</f>
        <v>1052.3</v>
      </c>
      <c r="G40" s="19">
        <f>SUM(G36:G39)</f>
        <v>36409580</v>
      </c>
      <c r="H40" s="19" t="s">
        <v>170</v>
      </c>
      <c r="I40" s="19" t="s">
        <v>170</v>
      </c>
      <c r="J40" s="19">
        <f>SUM(J36:J39)</f>
        <v>36409580</v>
      </c>
      <c r="K40" s="19" t="e">
        <f>SUM(K36:K39)</f>
        <v>#REF!</v>
      </c>
      <c r="L40" s="19">
        <v>34600</v>
      </c>
      <c r="N40" s="78"/>
    </row>
    <row r="41" spans="1:14" ht="12.75">
      <c r="A41" s="224" t="s">
        <v>180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N41" s="9"/>
    </row>
    <row r="42" spans="1:14" s="42" customFormat="1" ht="12.75" customHeight="1">
      <c r="A42" s="4">
        <v>1</v>
      </c>
      <c r="B42" s="49" t="s">
        <v>235</v>
      </c>
      <c r="C42" s="12">
        <v>331.5</v>
      </c>
      <c r="D42" s="12" t="s">
        <v>171</v>
      </c>
      <c r="E42" s="4" t="s">
        <v>171</v>
      </c>
      <c r="F42" s="12" t="s">
        <v>171</v>
      </c>
      <c r="G42" s="65" t="s">
        <v>171</v>
      </c>
      <c r="H42" s="12">
        <v>331.5</v>
      </c>
      <c r="I42" s="65">
        <f>H42*L42</f>
        <v>11469900</v>
      </c>
      <c r="J42" s="92">
        <f>I42</f>
        <v>11469900</v>
      </c>
      <c r="K42" s="65">
        <f>J42*0.1</f>
        <v>1146990</v>
      </c>
      <c r="L42" s="65">
        <v>34600</v>
      </c>
      <c r="N42" s="43"/>
    </row>
    <row r="43" spans="1:14" s="42" customFormat="1" ht="25.5" customHeight="1">
      <c r="A43" s="4">
        <v>2</v>
      </c>
      <c r="B43" s="49" t="s">
        <v>623</v>
      </c>
      <c r="C43" s="50">
        <v>246.4</v>
      </c>
      <c r="D43" s="12" t="s">
        <v>171</v>
      </c>
      <c r="E43" s="4" t="s">
        <v>171</v>
      </c>
      <c r="F43" s="50" t="s">
        <v>171</v>
      </c>
      <c r="G43" s="65" t="s">
        <v>171</v>
      </c>
      <c r="H43" s="50">
        <v>246.4</v>
      </c>
      <c r="I43" s="65">
        <f aca="true" t="shared" si="6" ref="I43:I62">H43*L43</f>
        <v>8525440</v>
      </c>
      <c r="J43" s="92">
        <f aca="true" t="shared" si="7" ref="J43:J62">I43</f>
        <v>8525440</v>
      </c>
      <c r="K43" s="65">
        <f aca="true" t="shared" si="8" ref="K43:K62">J43*0.1</f>
        <v>852544</v>
      </c>
      <c r="L43" s="65">
        <v>34600</v>
      </c>
      <c r="N43" s="43"/>
    </row>
    <row r="44" spans="1:14" s="42" customFormat="1" ht="12.75" customHeight="1">
      <c r="A44" s="4">
        <v>3</v>
      </c>
      <c r="B44" s="49" t="s">
        <v>236</v>
      </c>
      <c r="C44" s="12">
        <v>498</v>
      </c>
      <c r="D44" s="12" t="s">
        <v>171</v>
      </c>
      <c r="E44" s="4" t="s">
        <v>171</v>
      </c>
      <c r="F44" s="12" t="s">
        <v>171</v>
      </c>
      <c r="G44" s="65" t="s">
        <v>171</v>
      </c>
      <c r="H44" s="12">
        <v>498</v>
      </c>
      <c r="I44" s="65">
        <f t="shared" si="6"/>
        <v>17230800</v>
      </c>
      <c r="J44" s="92">
        <f t="shared" si="7"/>
        <v>17230800</v>
      </c>
      <c r="K44" s="65">
        <f t="shared" si="8"/>
        <v>1723080</v>
      </c>
      <c r="L44" s="65">
        <v>34600</v>
      </c>
      <c r="N44" s="43"/>
    </row>
    <row r="45" spans="1:14" s="42" customFormat="1" ht="25.5" customHeight="1">
      <c r="A45" s="4">
        <v>4</v>
      </c>
      <c r="B45" s="15" t="s">
        <v>607</v>
      </c>
      <c r="C45" s="12">
        <v>704.8</v>
      </c>
      <c r="D45" s="12" t="s">
        <v>171</v>
      </c>
      <c r="E45" s="4" t="s">
        <v>171</v>
      </c>
      <c r="F45" s="12" t="s">
        <v>171</v>
      </c>
      <c r="G45" s="65" t="s">
        <v>171</v>
      </c>
      <c r="H45" s="12">
        <v>704.8</v>
      </c>
      <c r="I45" s="65">
        <f t="shared" si="6"/>
        <v>24386080</v>
      </c>
      <c r="J45" s="92">
        <f t="shared" si="7"/>
        <v>24386080</v>
      </c>
      <c r="K45" s="65">
        <f t="shared" si="8"/>
        <v>2438608</v>
      </c>
      <c r="L45" s="65">
        <v>34600</v>
      </c>
      <c r="N45" s="43"/>
    </row>
    <row r="46" spans="1:14" s="42" customFormat="1" ht="25.5" customHeight="1">
      <c r="A46" s="4">
        <v>5</v>
      </c>
      <c r="B46" s="15" t="s">
        <v>250</v>
      </c>
      <c r="C46" s="12">
        <v>1104.3</v>
      </c>
      <c r="D46" s="12" t="s">
        <v>171</v>
      </c>
      <c r="E46" s="4" t="s">
        <v>171</v>
      </c>
      <c r="F46" s="12" t="s">
        <v>171</v>
      </c>
      <c r="G46" s="65" t="s">
        <v>171</v>
      </c>
      <c r="H46" s="12">
        <v>1104.3</v>
      </c>
      <c r="I46" s="65">
        <f t="shared" si="6"/>
        <v>38208780</v>
      </c>
      <c r="J46" s="92">
        <f t="shared" si="7"/>
        <v>38208780</v>
      </c>
      <c r="K46" s="65">
        <f t="shared" si="8"/>
        <v>3820878</v>
      </c>
      <c r="L46" s="65">
        <v>34600</v>
      </c>
      <c r="N46" s="43"/>
    </row>
    <row r="47" spans="1:14" s="42" customFormat="1" ht="25.5" customHeight="1">
      <c r="A47" s="4">
        <v>6</v>
      </c>
      <c r="B47" s="15" t="s">
        <v>251</v>
      </c>
      <c r="C47" s="12">
        <v>840.5</v>
      </c>
      <c r="D47" s="12" t="s">
        <v>171</v>
      </c>
      <c r="E47" s="4" t="s">
        <v>171</v>
      </c>
      <c r="F47" s="12" t="s">
        <v>171</v>
      </c>
      <c r="G47" s="65" t="s">
        <v>171</v>
      </c>
      <c r="H47" s="12">
        <v>840.5</v>
      </c>
      <c r="I47" s="65">
        <f t="shared" si="6"/>
        <v>29081300</v>
      </c>
      <c r="J47" s="92">
        <f t="shared" si="7"/>
        <v>29081300</v>
      </c>
      <c r="K47" s="65">
        <f t="shared" si="8"/>
        <v>2908130</v>
      </c>
      <c r="L47" s="65">
        <v>34600</v>
      </c>
      <c r="N47" s="43"/>
    </row>
    <row r="48" spans="1:14" s="42" customFormat="1" ht="12.75" customHeight="1">
      <c r="A48" s="4">
        <v>7</v>
      </c>
      <c r="B48" s="49" t="s">
        <v>608</v>
      </c>
      <c r="C48" s="12">
        <v>92.6</v>
      </c>
      <c r="D48" s="12" t="s">
        <v>171</v>
      </c>
      <c r="E48" s="4" t="s">
        <v>171</v>
      </c>
      <c r="F48" s="12" t="s">
        <v>171</v>
      </c>
      <c r="G48" s="65" t="s">
        <v>171</v>
      </c>
      <c r="H48" s="12">
        <v>92.6</v>
      </c>
      <c r="I48" s="65">
        <f t="shared" si="6"/>
        <v>3203960</v>
      </c>
      <c r="J48" s="92">
        <f t="shared" si="7"/>
        <v>3203960</v>
      </c>
      <c r="K48" s="65">
        <f t="shared" si="8"/>
        <v>320396</v>
      </c>
      <c r="L48" s="65">
        <v>34600</v>
      </c>
      <c r="N48" s="43"/>
    </row>
    <row r="49" spans="1:14" s="42" customFormat="1" ht="12.75" customHeight="1">
      <c r="A49" s="4">
        <v>8</v>
      </c>
      <c r="B49" s="49" t="s">
        <v>609</v>
      </c>
      <c r="C49" s="12">
        <v>177.3</v>
      </c>
      <c r="D49" s="12" t="s">
        <v>171</v>
      </c>
      <c r="E49" s="4" t="s">
        <v>171</v>
      </c>
      <c r="F49" s="12" t="s">
        <v>171</v>
      </c>
      <c r="G49" s="65" t="s">
        <v>171</v>
      </c>
      <c r="H49" s="12">
        <v>177.3</v>
      </c>
      <c r="I49" s="65">
        <f t="shared" si="6"/>
        <v>6134580</v>
      </c>
      <c r="J49" s="92">
        <f t="shared" si="7"/>
        <v>6134580</v>
      </c>
      <c r="K49" s="65">
        <f t="shared" si="8"/>
        <v>613458</v>
      </c>
      <c r="L49" s="65">
        <v>34600</v>
      </c>
      <c r="N49" s="43"/>
    </row>
    <row r="50" spans="1:14" s="42" customFormat="1" ht="12.75" customHeight="1">
      <c r="A50" s="4">
        <v>9</v>
      </c>
      <c r="B50" s="49" t="s">
        <v>610</v>
      </c>
      <c r="C50" s="12">
        <v>185.3</v>
      </c>
      <c r="D50" s="12" t="s">
        <v>171</v>
      </c>
      <c r="E50" s="4" t="s">
        <v>171</v>
      </c>
      <c r="F50" s="12" t="s">
        <v>171</v>
      </c>
      <c r="G50" s="65" t="s">
        <v>171</v>
      </c>
      <c r="H50" s="12">
        <v>185.3</v>
      </c>
      <c r="I50" s="65">
        <f t="shared" si="6"/>
        <v>6411380</v>
      </c>
      <c r="J50" s="92">
        <f t="shared" si="7"/>
        <v>6411380</v>
      </c>
      <c r="K50" s="65">
        <f t="shared" si="8"/>
        <v>641138</v>
      </c>
      <c r="L50" s="65">
        <v>34600</v>
      </c>
      <c r="N50" s="43"/>
    </row>
    <row r="51" spans="1:14" s="42" customFormat="1" ht="12.75" customHeight="1">
      <c r="A51" s="4">
        <v>10</v>
      </c>
      <c r="B51" s="49" t="s">
        <v>611</v>
      </c>
      <c r="C51" s="12">
        <v>119.6</v>
      </c>
      <c r="D51" s="12" t="s">
        <v>171</v>
      </c>
      <c r="E51" s="4" t="s">
        <v>171</v>
      </c>
      <c r="F51" s="12" t="s">
        <v>171</v>
      </c>
      <c r="G51" s="65" t="s">
        <v>171</v>
      </c>
      <c r="H51" s="12">
        <v>119.6</v>
      </c>
      <c r="I51" s="65">
        <f t="shared" si="6"/>
        <v>4138160</v>
      </c>
      <c r="J51" s="92">
        <f t="shared" si="7"/>
        <v>4138160</v>
      </c>
      <c r="K51" s="65">
        <f t="shared" si="8"/>
        <v>413816</v>
      </c>
      <c r="L51" s="65">
        <v>34600</v>
      </c>
      <c r="N51" s="43"/>
    </row>
    <row r="52" spans="1:14" s="42" customFormat="1" ht="12.75" customHeight="1">
      <c r="A52" s="4">
        <v>11</v>
      </c>
      <c r="B52" s="49" t="s">
        <v>612</v>
      </c>
      <c r="C52" s="12">
        <v>252</v>
      </c>
      <c r="D52" s="12" t="s">
        <v>171</v>
      </c>
      <c r="E52" s="4" t="s">
        <v>171</v>
      </c>
      <c r="F52" s="12" t="s">
        <v>171</v>
      </c>
      <c r="G52" s="65" t="s">
        <v>171</v>
      </c>
      <c r="H52" s="12">
        <v>252</v>
      </c>
      <c r="I52" s="65">
        <f t="shared" si="6"/>
        <v>8719200</v>
      </c>
      <c r="J52" s="92">
        <f t="shared" si="7"/>
        <v>8719200</v>
      </c>
      <c r="K52" s="65">
        <f t="shared" si="8"/>
        <v>871920</v>
      </c>
      <c r="L52" s="65">
        <v>34600</v>
      </c>
      <c r="N52" s="43"/>
    </row>
    <row r="53" spans="1:14" s="42" customFormat="1" ht="12.75" customHeight="1">
      <c r="A53" s="4">
        <v>12</v>
      </c>
      <c r="B53" s="49" t="s">
        <v>613</v>
      </c>
      <c r="C53" s="12">
        <v>543.5</v>
      </c>
      <c r="D53" s="12" t="s">
        <v>171</v>
      </c>
      <c r="E53" s="4" t="s">
        <v>171</v>
      </c>
      <c r="F53" s="12" t="s">
        <v>171</v>
      </c>
      <c r="G53" s="65" t="s">
        <v>171</v>
      </c>
      <c r="H53" s="12">
        <v>543.5</v>
      </c>
      <c r="I53" s="65">
        <f t="shared" si="6"/>
        <v>18805100</v>
      </c>
      <c r="J53" s="92">
        <f t="shared" si="7"/>
        <v>18805100</v>
      </c>
      <c r="K53" s="65">
        <f t="shared" si="8"/>
        <v>1880510</v>
      </c>
      <c r="L53" s="65">
        <v>34600</v>
      </c>
      <c r="N53" s="43"/>
    </row>
    <row r="54" spans="1:14" s="42" customFormat="1" ht="12.75" customHeight="1">
      <c r="A54" s="4">
        <v>13</v>
      </c>
      <c r="B54" s="49" t="s">
        <v>614</v>
      </c>
      <c r="C54" s="12">
        <v>102.2</v>
      </c>
      <c r="D54" s="12" t="s">
        <v>171</v>
      </c>
      <c r="E54" s="4" t="s">
        <v>171</v>
      </c>
      <c r="F54" s="12" t="s">
        <v>171</v>
      </c>
      <c r="G54" s="65" t="s">
        <v>171</v>
      </c>
      <c r="H54" s="12">
        <v>102.2</v>
      </c>
      <c r="I54" s="65">
        <f t="shared" si="6"/>
        <v>3536120</v>
      </c>
      <c r="J54" s="92">
        <f t="shared" si="7"/>
        <v>3536120</v>
      </c>
      <c r="K54" s="65">
        <f t="shared" si="8"/>
        <v>353612</v>
      </c>
      <c r="L54" s="65">
        <v>34600</v>
      </c>
      <c r="N54" s="43"/>
    </row>
    <row r="55" spans="1:14" s="42" customFormat="1" ht="12.75" customHeight="1">
      <c r="A55" s="4">
        <v>14</v>
      </c>
      <c r="B55" s="15" t="s">
        <v>615</v>
      </c>
      <c r="C55" s="12">
        <v>161.6</v>
      </c>
      <c r="D55" s="12" t="s">
        <v>171</v>
      </c>
      <c r="E55" s="4" t="s">
        <v>171</v>
      </c>
      <c r="F55" s="12" t="s">
        <v>171</v>
      </c>
      <c r="G55" s="65" t="s">
        <v>171</v>
      </c>
      <c r="H55" s="12">
        <v>161.6</v>
      </c>
      <c r="I55" s="65">
        <f t="shared" si="6"/>
        <v>5591360</v>
      </c>
      <c r="J55" s="92">
        <f t="shared" si="7"/>
        <v>5591360</v>
      </c>
      <c r="K55" s="65">
        <f t="shared" si="8"/>
        <v>559136</v>
      </c>
      <c r="L55" s="65">
        <v>34600</v>
      </c>
      <c r="N55" s="43"/>
    </row>
    <row r="56" spans="1:14" s="42" customFormat="1" ht="25.5" customHeight="1">
      <c r="A56" s="4">
        <v>15</v>
      </c>
      <c r="B56" s="15" t="s">
        <v>616</v>
      </c>
      <c r="C56" s="12">
        <v>156</v>
      </c>
      <c r="D56" s="12" t="s">
        <v>171</v>
      </c>
      <c r="E56" s="4" t="s">
        <v>171</v>
      </c>
      <c r="F56" s="12" t="s">
        <v>171</v>
      </c>
      <c r="G56" s="65" t="s">
        <v>171</v>
      </c>
      <c r="H56" s="12">
        <v>156</v>
      </c>
      <c r="I56" s="65">
        <f t="shared" si="6"/>
        <v>5397600</v>
      </c>
      <c r="J56" s="92">
        <f t="shared" si="7"/>
        <v>5397600</v>
      </c>
      <c r="K56" s="65">
        <f t="shared" si="8"/>
        <v>539760</v>
      </c>
      <c r="L56" s="65">
        <v>34600</v>
      </c>
      <c r="N56" s="43"/>
    </row>
    <row r="57" spans="1:14" s="42" customFormat="1" ht="25.5" customHeight="1">
      <c r="A57" s="4">
        <v>16</v>
      </c>
      <c r="B57" s="15" t="s">
        <v>617</v>
      </c>
      <c r="C57" s="12">
        <v>169.3</v>
      </c>
      <c r="D57" s="12" t="s">
        <v>171</v>
      </c>
      <c r="E57" s="4" t="s">
        <v>171</v>
      </c>
      <c r="F57" s="12" t="s">
        <v>171</v>
      </c>
      <c r="G57" s="65" t="s">
        <v>171</v>
      </c>
      <c r="H57" s="12">
        <v>169.3</v>
      </c>
      <c r="I57" s="65">
        <f t="shared" si="6"/>
        <v>5857780</v>
      </c>
      <c r="J57" s="92">
        <f t="shared" si="7"/>
        <v>5857780</v>
      </c>
      <c r="K57" s="65">
        <f t="shared" si="8"/>
        <v>585778</v>
      </c>
      <c r="L57" s="65">
        <v>34600</v>
      </c>
      <c r="N57" s="43"/>
    </row>
    <row r="58" spans="1:14" s="42" customFormat="1" ht="25.5" customHeight="1">
      <c r="A58" s="4">
        <v>17</v>
      </c>
      <c r="B58" s="15" t="s">
        <v>618</v>
      </c>
      <c r="C58" s="12">
        <v>124.8</v>
      </c>
      <c r="D58" s="12" t="s">
        <v>171</v>
      </c>
      <c r="E58" s="4" t="s">
        <v>171</v>
      </c>
      <c r="F58" s="12" t="s">
        <v>171</v>
      </c>
      <c r="G58" s="65" t="s">
        <v>171</v>
      </c>
      <c r="H58" s="12">
        <v>124.8</v>
      </c>
      <c r="I58" s="65">
        <f t="shared" si="6"/>
        <v>4318080</v>
      </c>
      <c r="J58" s="92">
        <f t="shared" si="7"/>
        <v>4318080</v>
      </c>
      <c r="K58" s="65">
        <f t="shared" si="8"/>
        <v>431808</v>
      </c>
      <c r="L58" s="65">
        <v>34600</v>
      </c>
      <c r="N58" s="43"/>
    </row>
    <row r="59" spans="1:14" s="42" customFormat="1" ht="12.75" customHeight="1">
      <c r="A59" s="4">
        <v>18</v>
      </c>
      <c r="B59" s="15" t="s">
        <v>619</v>
      </c>
      <c r="C59" s="12">
        <v>357.1</v>
      </c>
      <c r="D59" s="12" t="s">
        <v>171</v>
      </c>
      <c r="E59" s="4" t="s">
        <v>171</v>
      </c>
      <c r="F59" s="12" t="s">
        <v>171</v>
      </c>
      <c r="G59" s="65" t="s">
        <v>171</v>
      </c>
      <c r="H59" s="12">
        <v>357.1</v>
      </c>
      <c r="I59" s="65">
        <f t="shared" si="6"/>
        <v>12355660</v>
      </c>
      <c r="J59" s="92">
        <f t="shared" si="7"/>
        <v>12355660</v>
      </c>
      <c r="K59" s="65">
        <f t="shared" si="8"/>
        <v>1235566</v>
      </c>
      <c r="L59" s="65">
        <v>34600</v>
      </c>
      <c r="N59" s="43"/>
    </row>
    <row r="60" spans="1:14" s="42" customFormat="1" ht="12.75" customHeight="1">
      <c r="A60" s="4">
        <v>19</v>
      </c>
      <c r="B60" s="15" t="s">
        <v>620</v>
      </c>
      <c r="C60" s="12">
        <v>157.1</v>
      </c>
      <c r="D60" s="12" t="s">
        <v>171</v>
      </c>
      <c r="E60" s="4" t="s">
        <v>171</v>
      </c>
      <c r="F60" s="12" t="s">
        <v>171</v>
      </c>
      <c r="G60" s="65" t="s">
        <v>171</v>
      </c>
      <c r="H60" s="12">
        <v>157.1</v>
      </c>
      <c r="I60" s="65">
        <f t="shared" si="6"/>
        <v>5435660</v>
      </c>
      <c r="J60" s="92">
        <f t="shared" si="7"/>
        <v>5435660</v>
      </c>
      <c r="K60" s="65">
        <f t="shared" si="8"/>
        <v>543566</v>
      </c>
      <c r="L60" s="65">
        <v>34600</v>
      </c>
      <c r="N60" s="43"/>
    </row>
    <row r="61" spans="1:14" s="42" customFormat="1" ht="25.5" customHeight="1">
      <c r="A61" s="4">
        <v>20</v>
      </c>
      <c r="B61" s="15" t="s">
        <v>621</v>
      </c>
      <c r="C61" s="17">
        <v>205.7</v>
      </c>
      <c r="D61" s="12" t="s">
        <v>171</v>
      </c>
      <c r="E61" s="4" t="s">
        <v>171</v>
      </c>
      <c r="F61" s="17" t="s">
        <v>171</v>
      </c>
      <c r="G61" s="65" t="s">
        <v>171</v>
      </c>
      <c r="H61" s="17">
        <v>205.7</v>
      </c>
      <c r="I61" s="65">
        <f t="shared" si="6"/>
        <v>7117220</v>
      </c>
      <c r="J61" s="92">
        <f t="shared" si="7"/>
        <v>7117220</v>
      </c>
      <c r="K61" s="65">
        <f t="shared" si="8"/>
        <v>711722</v>
      </c>
      <c r="L61" s="65">
        <v>34600</v>
      </c>
      <c r="N61" s="43"/>
    </row>
    <row r="62" spans="1:14" s="42" customFormat="1" ht="25.5" customHeight="1">
      <c r="A62" s="4">
        <v>21</v>
      </c>
      <c r="B62" s="15" t="s">
        <v>622</v>
      </c>
      <c r="C62" s="12">
        <v>282.6</v>
      </c>
      <c r="D62" s="12" t="s">
        <v>171</v>
      </c>
      <c r="E62" s="4" t="s">
        <v>171</v>
      </c>
      <c r="F62" s="12" t="s">
        <v>171</v>
      </c>
      <c r="G62" s="65" t="s">
        <v>171</v>
      </c>
      <c r="H62" s="12">
        <v>282.6</v>
      </c>
      <c r="I62" s="65">
        <f t="shared" si="6"/>
        <v>9777960</v>
      </c>
      <c r="J62" s="92">
        <f t="shared" si="7"/>
        <v>9777960</v>
      </c>
      <c r="K62" s="65">
        <f t="shared" si="8"/>
        <v>977796</v>
      </c>
      <c r="L62" s="65">
        <v>34600</v>
      </c>
      <c r="N62" s="43"/>
    </row>
    <row r="63" spans="1:14" s="25" customFormat="1" ht="34.5" customHeight="1">
      <c r="A63" s="210" t="s">
        <v>183</v>
      </c>
      <c r="B63" s="210"/>
      <c r="C63" s="19">
        <f>SUM(C42:C62)</f>
        <v>6812.200000000002</v>
      </c>
      <c r="D63" s="12" t="s">
        <v>171</v>
      </c>
      <c r="E63" s="4" t="s">
        <v>171</v>
      </c>
      <c r="F63" s="19" t="s">
        <v>171</v>
      </c>
      <c r="G63" s="66" t="s">
        <v>171</v>
      </c>
      <c r="H63" s="19">
        <f>SUM(H42:H62)</f>
        <v>6812.200000000002</v>
      </c>
      <c r="I63" s="66">
        <f>SUM(I42:I62)</f>
        <v>235702120</v>
      </c>
      <c r="J63" s="66">
        <f>SUM(J42:J62)</f>
        <v>235702120</v>
      </c>
      <c r="K63" s="66">
        <f>SUM(K42:K62)</f>
        <v>23570212</v>
      </c>
      <c r="L63" s="66">
        <v>34600</v>
      </c>
      <c r="N63" s="78"/>
    </row>
    <row r="64" spans="1:14" s="6" customFormat="1" ht="12.75">
      <c r="A64" s="245" t="s">
        <v>192</v>
      </c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N64" s="9"/>
    </row>
    <row r="65" spans="1:14" s="6" customFormat="1" ht="12.75" customHeight="1">
      <c r="A65" s="4">
        <v>1</v>
      </c>
      <c r="B65" s="11" t="s">
        <v>624</v>
      </c>
      <c r="C65" s="8" t="e">
        <f>'приложение 1'!#REF!</f>
        <v>#REF!</v>
      </c>
      <c r="D65" s="8" t="s">
        <v>170</v>
      </c>
      <c r="E65" s="7" t="s">
        <v>170</v>
      </c>
      <c r="F65" s="8" t="e">
        <f>C65</f>
        <v>#REF!</v>
      </c>
      <c r="G65" s="8" t="e">
        <f>F65*L65</f>
        <v>#REF!</v>
      </c>
      <c r="H65" s="8" t="s">
        <v>170</v>
      </c>
      <c r="I65" s="8" t="s">
        <v>170</v>
      </c>
      <c r="J65" s="53" t="e">
        <f>G65</f>
        <v>#REF!</v>
      </c>
      <c r="K65" s="53" t="e">
        <f>J65*0.1</f>
        <v>#REF!</v>
      </c>
      <c r="L65" s="53">
        <v>34600</v>
      </c>
      <c r="N65" s="9"/>
    </row>
    <row r="66" spans="1:14" s="6" customFormat="1" ht="25.5" customHeight="1">
      <c r="A66" s="10">
        <v>2</v>
      </c>
      <c r="B66" s="11" t="s">
        <v>625</v>
      </c>
      <c r="C66" s="8" t="e">
        <f>'приложение 1'!#REF!</f>
        <v>#REF!</v>
      </c>
      <c r="D66" s="8" t="s">
        <v>170</v>
      </c>
      <c r="E66" s="7" t="s">
        <v>170</v>
      </c>
      <c r="F66" s="8" t="e">
        <f>C66</f>
        <v>#REF!</v>
      </c>
      <c r="G66" s="8" t="e">
        <f>F66*L66</f>
        <v>#REF!</v>
      </c>
      <c r="H66" s="8" t="s">
        <v>170</v>
      </c>
      <c r="I66" s="8" t="s">
        <v>170</v>
      </c>
      <c r="J66" s="53" t="e">
        <f>G66</f>
        <v>#REF!</v>
      </c>
      <c r="K66" s="53" t="e">
        <f>J66*0.1</f>
        <v>#REF!</v>
      </c>
      <c r="L66" s="53">
        <v>34600</v>
      </c>
      <c r="N66" s="9"/>
    </row>
    <row r="67" spans="1:14" s="25" customFormat="1" ht="54" customHeight="1">
      <c r="A67" s="191" t="s">
        <v>63</v>
      </c>
      <c r="B67" s="211"/>
      <c r="C67" s="19" t="e">
        <f>SUM(C65:C66)</f>
        <v>#REF!</v>
      </c>
      <c r="D67" s="8" t="s">
        <v>170</v>
      </c>
      <c r="E67" s="7" t="s">
        <v>170</v>
      </c>
      <c r="F67" s="19" t="e">
        <f aca="true" t="shared" si="9" ref="F67:K67">SUM(F65:F66)</f>
        <v>#REF!</v>
      </c>
      <c r="G67" s="19" t="e">
        <f t="shared" si="9"/>
        <v>#REF!</v>
      </c>
      <c r="H67" s="19" t="s">
        <v>170</v>
      </c>
      <c r="I67" s="19" t="s">
        <v>170</v>
      </c>
      <c r="J67" s="67" t="e">
        <f t="shared" si="9"/>
        <v>#REF!</v>
      </c>
      <c r="K67" s="67" t="e">
        <f t="shared" si="9"/>
        <v>#REF!</v>
      </c>
      <c r="L67" s="67">
        <v>34600</v>
      </c>
      <c r="N67" s="78"/>
    </row>
    <row r="68" spans="1:14" s="6" customFormat="1" ht="12.75" customHeight="1">
      <c r="A68" s="226" t="s">
        <v>187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N68" s="9"/>
    </row>
    <row r="69" spans="1:14" s="6" customFormat="1" ht="12.75" customHeight="1">
      <c r="A69" s="10">
        <v>1</v>
      </c>
      <c r="B69" s="11" t="s">
        <v>626</v>
      </c>
      <c r="C69" s="28">
        <v>486.2</v>
      </c>
      <c r="D69" s="8" t="s">
        <v>170</v>
      </c>
      <c r="E69" s="7" t="s">
        <v>170</v>
      </c>
      <c r="F69" s="8">
        <f>C69</f>
        <v>486.2</v>
      </c>
      <c r="G69" s="8">
        <f>F69*L69</f>
        <v>16822520</v>
      </c>
      <c r="H69" s="8" t="s">
        <v>170</v>
      </c>
      <c r="I69" s="8" t="s">
        <v>170</v>
      </c>
      <c r="J69" s="53">
        <f>G69</f>
        <v>16822520</v>
      </c>
      <c r="K69" s="53">
        <f>J69*0.1</f>
        <v>1682252</v>
      </c>
      <c r="L69" s="53">
        <v>34600</v>
      </c>
      <c r="N69" s="9"/>
    </row>
    <row r="70" spans="1:14" s="6" customFormat="1" ht="12.75" customHeight="1">
      <c r="A70" s="10">
        <v>2</v>
      </c>
      <c r="B70" s="11" t="s">
        <v>627</v>
      </c>
      <c r="C70" s="28">
        <v>245.1</v>
      </c>
      <c r="D70" s="8" t="s">
        <v>170</v>
      </c>
      <c r="E70" s="7" t="s">
        <v>170</v>
      </c>
      <c r="F70" s="8">
        <f>C70</f>
        <v>245.1</v>
      </c>
      <c r="G70" s="8">
        <f>F70*L70</f>
        <v>8480460</v>
      </c>
      <c r="H70" s="8" t="s">
        <v>170</v>
      </c>
      <c r="I70" s="8" t="s">
        <v>170</v>
      </c>
      <c r="J70" s="53">
        <f>G70</f>
        <v>8480460</v>
      </c>
      <c r="K70" s="53">
        <f>J70*0.1</f>
        <v>848046</v>
      </c>
      <c r="L70" s="53">
        <v>34600</v>
      </c>
      <c r="N70" s="9"/>
    </row>
    <row r="71" spans="1:14" s="6" customFormat="1" ht="12.75" customHeight="1">
      <c r="A71" s="10">
        <v>3</v>
      </c>
      <c r="B71" s="11" t="s">
        <v>628</v>
      </c>
      <c r="C71" s="28">
        <v>240.2</v>
      </c>
      <c r="D71" s="8" t="s">
        <v>170</v>
      </c>
      <c r="E71" s="7" t="s">
        <v>170</v>
      </c>
      <c r="F71" s="8">
        <f>C71</f>
        <v>240.2</v>
      </c>
      <c r="G71" s="8">
        <f>F71*L71</f>
        <v>8310920</v>
      </c>
      <c r="H71" s="8" t="s">
        <v>170</v>
      </c>
      <c r="I71" s="8" t="s">
        <v>170</v>
      </c>
      <c r="J71" s="53">
        <f>G71</f>
        <v>8310920</v>
      </c>
      <c r="K71" s="53">
        <f>J71*0.1</f>
        <v>831092</v>
      </c>
      <c r="L71" s="53">
        <v>34600</v>
      </c>
      <c r="N71" s="9"/>
    </row>
    <row r="72" spans="1:14" s="25" customFormat="1" ht="54" customHeight="1">
      <c r="A72" s="191" t="s">
        <v>64</v>
      </c>
      <c r="B72" s="211"/>
      <c r="C72" s="19">
        <f>SUM(C69:C71)</f>
        <v>971.5</v>
      </c>
      <c r="D72" s="38" t="s">
        <v>170</v>
      </c>
      <c r="E72" s="38" t="s">
        <v>170</v>
      </c>
      <c r="F72" s="57">
        <f>SUM(F69:F71)</f>
        <v>971.5</v>
      </c>
      <c r="G72" s="57">
        <f>SUM(G69:G71)</f>
        <v>33613900</v>
      </c>
      <c r="H72" s="57" t="s">
        <v>170</v>
      </c>
      <c r="I72" s="57" t="s">
        <v>170</v>
      </c>
      <c r="J72" s="67">
        <f>SUM(J69:J71)</f>
        <v>33613900</v>
      </c>
      <c r="K72" s="67">
        <f>SUM(K69:K71)</f>
        <v>3361390</v>
      </c>
      <c r="L72" s="72">
        <v>34600</v>
      </c>
      <c r="N72" s="78"/>
    </row>
    <row r="73" spans="1:14" s="6" customFormat="1" ht="12.75" customHeight="1">
      <c r="A73" s="226" t="s">
        <v>188</v>
      </c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N73" s="9"/>
    </row>
    <row r="74" spans="1:14" s="42" customFormat="1" ht="12.75" customHeight="1">
      <c r="A74" s="10">
        <v>1</v>
      </c>
      <c r="B74" s="11" t="s">
        <v>629</v>
      </c>
      <c r="C74" s="8" t="e">
        <f>'приложение 1'!#REF!</f>
        <v>#REF!</v>
      </c>
      <c r="D74" s="8" t="s">
        <v>170</v>
      </c>
      <c r="E74" s="7" t="s">
        <v>170</v>
      </c>
      <c r="F74" s="8" t="e">
        <f>C74</f>
        <v>#REF!</v>
      </c>
      <c r="G74" s="8" t="e">
        <f>F74*L74</f>
        <v>#REF!</v>
      </c>
      <c r="H74" s="8" t="str">
        <f aca="true" t="shared" si="10" ref="H74:H79">E74</f>
        <v>-</v>
      </c>
      <c r="I74" s="8" t="s">
        <v>170</v>
      </c>
      <c r="J74" s="53" t="e">
        <f aca="true" t="shared" si="11" ref="J74:J79">G74</f>
        <v>#REF!</v>
      </c>
      <c r="K74" s="53" t="e">
        <f aca="true" t="shared" si="12" ref="K74:K80">J74*0.1</f>
        <v>#REF!</v>
      </c>
      <c r="L74" s="53">
        <v>34600</v>
      </c>
      <c r="N74" s="43"/>
    </row>
    <row r="75" spans="1:14" s="42" customFormat="1" ht="12.75" customHeight="1">
      <c r="A75" s="10">
        <v>2</v>
      </c>
      <c r="B75" s="11" t="s">
        <v>630</v>
      </c>
      <c r="C75" s="8" t="e">
        <f>'приложение 1'!#REF!</f>
        <v>#REF!</v>
      </c>
      <c r="D75" s="8" t="s">
        <v>170</v>
      </c>
      <c r="E75" s="7" t="s">
        <v>170</v>
      </c>
      <c r="F75" s="8">
        <v>162.2</v>
      </c>
      <c r="G75" s="8">
        <f>F75*34600</f>
        <v>5612120</v>
      </c>
      <c r="H75" s="8">
        <v>269.9</v>
      </c>
      <c r="I75" s="8">
        <f>H75*L75</f>
        <v>9338540</v>
      </c>
      <c r="J75" s="53">
        <f>G75+I75</f>
        <v>14950660</v>
      </c>
      <c r="K75" s="53">
        <f t="shared" si="12"/>
        <v>1495066</v>
      </c>
      <c r="L75" s="53">
        <v>34600</v>
      </c>
      <c r="M75" s="43"/>
      <c r="N75" s="43"/>
    </row>
    <row r="76" spans="1:14" s="42" customFormat="1" ht="12.75" customHeight="1">
      <c r="A76" s="10">
        <v>3</v>
      </c>
      <c r="B76" s="11" t="s">
        <v>631</v>
      </c>
      <c r="C76" s="8">
        <v>447.1</v>
      </c>
      <c r="D76" s="8" t="s">
        <v>170</v>
      </c>
      <c r="E76" s="7" t="s">
        <v>170</v>
      </c>
      <c r="F76" s="8">
        <v>280.3</v>
      </c>
      <c r="G76" s="8">
        <f>F76*L76</f>
        <v>9698380</v>
      </c>
      <c r="H76" s="8">
        <v>166.8</v>
      </c>
      <c r="I76" s="8">
        <f>H76*L76</f>
        <v>5771280</v>
      </c>
      <c r="J76" s="53">
        <f>G76+I76</f>
        <v>15469660</v>
      </c>
      <c r="K76" s="53">
        <f t="shared" si="12"/>
        <v>1546966</v>
      </c>
      <c r="L76" s="53">
        <v>34600</v>
      </c>
      <c r="M76" s="43"/>
      <c r="N76" s="43"/>
    </row>
    <row r="77" spans="1:14" s="42" customFormat="1" ht="12.75" customHeight="1">
      <c r="A77" s="10">
        <v>4</v>
      </c>
      <c r="B77" s="11" t="s">
        <v>632</v>
      </c>
      <c r="C77" s="8" t="e">
        <f>'приложение 1'!#REF!</f>
        <v>#REF!</v>
      </c>
      <c r="D77" s="8" t="s">
        <v>170</v>
      </c>
      <c r="E77" s="7" t="s">
        <v>170</v>
      </c>
      <c r="F77" s="8">
        <v>308</v>
      </c>
      <c r="G77" s="8">
        <f>F77*L77</f>
        <v>10656800</v>
      </c>
      <c r="H77" s="8">
        <v>115.9</v>
      </c>
      <c r="I77" s="8">
        <f>H77*L77</f>
        <v>4010140</v>
      </c>
      <c r="J77" s="53">
        <f>G77+I77</f>
        <v>14666940</v>
      </c>
      <c r="K77" s="53">
        <f t="shared" si="12"/>
        <v>1466694</v>
      </c>
      <c r="L77" s="53">
        <v>34600</v>
      </c>
      <c r="M77" s="43"/>
      <c r="N77" s="43"/>
    </row>
    <row r="78" spans="1:14" s="42" customFormat="1" ht="12.75" customHeight="1">
      <c r="A78" s="10">
        <v>5</v>
      </c>
      <c r="B78" s="11" t="s">
        <v>633</v>
      </c>
      <c r="C78" s="8" t="e">
        <f>'приложение 1'!#REF!</f>
        <v>#REF!</v>
      </c>
      <c r="D78" s="8" t="s">
        <v>170</v>
      </c>
      <c r="E78" s="7" t="s">
        <v>170</v>
      </c>
      <c r="F78" s="8" t="e">
        <f>C78</f>
        <v>#REF!</v>
      </c>
      <c r="G78" s="8" t="e">
        <f>F78*L78</f>
        <v>#REF!</v>
      </c>
      <c r="H78" s="8" t="str">
        <f t="shared" si="10"/>
        <v>-</v>
      </c>
      <c r="I78" s="8" t="s">
        <v>170</v>
      </c>
      <c r="J78" s="53" t="e">
        <f t="shared" si="11"/>
        <v>#REF!</v>
      </c>
      <c r="K78" s="53" t="e">
        <f t="shared" si="12"/>
        <v>#REF!</v>
      </c>
      <c r="L78" s="53">
        <v>34600</v>
      </c>
      <c r="N78" s="43"/>
    </row>
    <row r="79" spans="1:14" s="42" customFormat="1" ht="12.75" customHeight="1">
      <c r="A79" s="10">
        <v>6</v>
      </c>
      <c r="B79" s="11" t="s">
        <v>634</v>
      </c>
      <c r="C79" s="8">
        <v>86.9</v>
      </c>
      <c r="D79" s="8" t="s">
        <v>170</v>
      </c>
      <c r="E79" s="7" t="s">
        <v>170</v>
      </c>
      <c r="F79" s="8">
        <v>86.9</v>
      </c>
      <c r="G79" s="8">
        <f>F79*L79</f>
        <v>3006740</v>
      </c>
      <c r="H79" s="8" t="str">
        <f t="shared" si="10"/>
        <v>-</v>
      </c>
      <c r="I79" s="8" t="s">
        <v>170</v>
      </c>
      <c r="J79" s="53">
        <f t="shared" si="11"/>
        <v>3006740</v>
      </c>
      <c r="K79" s="53">
        <f t="shared" si="12"/>
        <v>300674</v>
      </c>
      <c r="L79" s="53">
        <v>34600</v>
      </c>
      <c r="N79" s="43"/>
    </row>
    <row r="80" spans="1:14" s="42" customFormat="1" ht="25.5" customHeight="1">
      <c r="A80" s="10">
        <v>7</v>
      </c>
      <c r="B80" s="11" t="s">
        <v>635</v>
      </c>
      <c r="C80" s="8">
        <v>188.9</v>
      </c>
      <c r="D80" s="8" t="s">
        <v>170</v>
      </c>
      <c r="E80" s="7" t="s">
        <v>170</v>
      </c>
      <c r="F80" s="8">
        <v>107.1</v>
      </c>
      <c r="G80" s="8">
        <f>F80*L80</f>
        <v>3705660</v>
      </c>
      <c r="H80" s="8">
        <v>81.8</v>
      </c>
      <c r="I80" s="8">
        <f>H80*L80</f>
        <v>2830280</v>
      </c>
      <c r="J80" s="53">
        <f>G80+I80</f>
        <v>6535940</v>
      </c>
      <c r="K80" s="53">
        <f t="shared" si="12"/>
        <v>653594</v>
      </c>
      <c r="L80" s="53">
        <v>34600</v>
      </c>
      <c r="M80" s="43"/>
      <c r="N80" s="43"/>
    </row>
    <row r="81" spans="1:14" s="25" customFormat="1" ht="39" customHeight="1">
      <c r="A81" s="243" t="s">
        <v>43</v>
      </c>
      <c r="B81" s="244"/>
      <c r="C81" s="19" t="e">
        <f>SUM(C74:C80)</f>
        <v>#REF!</v>
      </c>
      <c r="D81" s="8" t="s">
        <v>170</v>
      </c>
      <c r="E81" s="7" t="s">
        <v>170</v>
      </c>
      <c r="F81" s="19" t="e">
        <f aca="true" t="shared" si="13" ref="F81:K81">SUM(F74:F80)</f>
        <v>#REF!</v>
      </c>
      <c r="G81" s="19" t="e">
        <f t="shared" si="13"/>
        <v>#REF!</v>
      </c>
      <c r="H81" s="19">
        <f t="shared" si="13"/>
        <v>634.4</v>
      </c>
      <c r="I81" s="19">
        <f t="shared" si="13"/>
        <v>21950240</v>
      </c>
      <c r="J81" s="67" t="e">
        <f t="shared" si="13"/>
        <v>#REF!</v>
      </c>
      <c r="K81" s="67" t="e">
        <f t="shared" si="13"/>
        <v>#REF!</v>
      </c>
      <c r="L81" s="67">
        <v>34600</v>
      </c>
      <c r="M81" s="78"/>
      <c r="N81" s="78"/>
    </row>
    <row r="82" spans="1:14" s="6" customFormat="1" ht="12.75" customHeight="1">
      <c r="A82" s="226" t="s">
        <v>189</v>
      </c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N82" s="9"/>
    </row>
    <row r="83" spans="1:14" s="42" customFormat="1" ht="12.75" customHeight="1">
      <c r="A83" s="10">
        <v>1</v>
      </c>
      <c r="B83" s="11" t="s">
        <v>252</v>
      </c>
      <c r="C83" s="8" t="e">
        <f>'приложение 1'!#REF!</f>
        <v>#REF!</v>
      </c>
      <c r="D83" s="8" t="e">
        <f>C83</f>
        <v>#REF!</v>
      </c>
      <c r="E83" s="8" t="e">
        <f>D83*L83</f>
        <v>#REF!</v>
      </c>
      <c r="F83" s="8" t="s">
        <v>170</v>
      </c>
      <c r="G83" s="8" t="s">
        <v>170</v>
      </c>
      <c r="H83" s="8" t="s">
        <v>170</v>
      </c>
      <c r="I83" s="8" t="s">
        <v>170</v>
      </c>
      <c r="J83" s="53" t="e">
        <f>E83</f>
        <v>#REF!</v>
      </c>
      <c r="K83" s="53" t="e">
        <f>J83*0.1</f>
        <v>#REF!</v>
      </c>
      <c r="L83" s="53">
        <v>34600</v>
      </c>
      <c r="N83" s="43"/>
    </row>
    <row r="84" spans="1:14" s="42" customFormat="1" ht="12.75" customHeight="1">
      <c r="A84" s="10">
        <v>2</v>
      </c>
      <c r="B84" s="11" t="s">
        <v>253</v>
      </c>
      <c r="C84" s="8" t="e">
        <f>'приложение 1'!#REF!</f>
        <v>#REF!</v>
      </c>
      <c r="D84" s="8" t="e">
        <f>C84</f>
        <v>#REF!</v>
      </c>
      <c r="E84" s="8" t="e">
        <f>D84*L84</f>
        <v>#REF!</v>
      </c>
      <c r="F84" s="8" t="s">
        <v>170</v>
      </c>
      <c r="G84" s="8" t="s">
        <v>170</v>
      </c>
      <c r="H84" s="8" t="s">
        <v>170</v>
      </c>
      <c r="I84" s="8" t="s">
        <v>170</v>
      </c>
      <c r="J84" s="53" t="e">
        <f>E84</f>
        <v>#REF!</v>
      </c>
      <c r="K84" s="53" t="e">
        <f>J84*0.1</f>
        <v>#REF!</v>
      </c>
      <c r="L84" s="53">
        <v>34600</v>
      </c>
      <c r="N84" s="43"/>
    </row>
    <row r="85" spans="1:14" s="25" customFormat="1" ht="54" customHeight="1">
      <c r="A85" s="243" t="s">
        <v>65</v>
      </c>
      <c r="B85" s="244"/>
      <c r="C85" s="19" t="e">
        <f>SUM(C83:C84)</f>
        <v>#REF!</v>
      </c>
      <c r="D85" s="19" t="e">
        <f>SUM(D83:D84)</f>
        <v>#REF!</v>
      </c>
      <c r="E85" s="19" t="e">
        <f>SUM(E83:E84)</f>
        <v>#REF!</v>
      </c>
      <c r="F85" s="8" t="s">
        <v>170</v>
      </c>
      <c r="G85" s="8" t="s">
        <v>170</v>
      </c>
      <c r="H85" s="8" t="s">
        <v>170</v>
      </c>
      <c r="I85" s="8" t="s">
        <v>170</v>
      </c>
      <c r="J85" s="67" t="e">
        <f>SUM(J83:J84)</f>
        <v>#REF!</v>
      </c>
      <c r="K85" s="67" t="e">
        <f>SUM(K83:K84)</f>
        <v>#REF!</v>
      </c>
      <c r="L85" s="67">
        <v>34600</v>
      </c>
      <c r="N85" s="78"/>
    </row>
    <row r="86" spans="1:14" s="6" customFormat="1" ht="12.75" customHeight="1">
      <c r="A86" s="226" t="s">
        <v>194</v>
      </c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N86" s="9"/>
    </row>
    <row r="87" spans="1:14" s="6" customFormat="1" ht="12.75" customHeight="1">
      <c r="A87" s="10">
        <v>1</v>
      </c>
      <c r="B87" s="11" t="s">
        <v>636</v>
      </c>
      <c r="C87" s="8" t="e">
        <f>'приложение 1'!#REF!</f>
        <v>#REF!</v>
      </c>
      <c r="D87" s="57" t="s">
        <v>170</v>
      </c>
      <c r="E87" s="58" t="s">
        <v>170</v>
      </c>
      <c r="F87" s="8" t="e">
        <f aca="true" t="shared" si="14" ref="F87:F111">C87</f>
        <v>#REF!</v>
      </c>
      <c r="G87" s="8" t="e">
        <f>F87*L87</f>
        <v>#REF!</v>
      </c>
      <c r="H87" s="8" t="str">
        <f aca="true" t="shared" si="15" ref="H87:H96">E87</f>
        <v>-</v>
      </c>
      <c r="I87" s="8" t="s">
        <v>170</v>
      </c>
      <c r="J87" s="53" t="e">
        <f aca="true" t="shared" si="16" ref="J87:J111">G87</f>
        <v>#REF!</v>
      </c>
      <c r="K87" s="53" t="e">
        <f aca="true" t="shared" si="17" ref="K87:K113">J87*0.1</f>
        <v>#REF!</v>
      </c>
      <c r="L87" s="53">
        <v>34600</v>
      </c>
      <c r="N87" s="9"/>
    </row>
    <row r="88" spans="1:14" s="6" customFormat="1" ht="12.75" customHeight="1">
      <c r="A88" s="10">
        <v>2</v>
      </c>
      <c r="B88" s="11" t="s">
        <v>637</v>
      </c>
      <c r="C88" s="8" t="e">
        <f>'приложение 1'!#REF!</f>
        <v>#REF!</v>
      </c>
      <c r="D88" s="57" t="s">
        <v>170</v>
      </c>
      <c r="E88" s="58" t="s">
        <v>170</v>
      </c>
      <c r="F88" s="8" t="e">
        <f t="shared" si="14"/>
        <v>#REF!</v>
      </c>
      <c r="G88" s="8" t="e">
        <f aca="true" t="shared" si="18" ref="G88:G96">F88*L88</f>
        <v>#REF!</v>
      </c>
      <c r="H88" s="8" t="str">
        <f t="shared" si="15"/>
        <v>-</v>
      </c>
      <c r="I88" s="8" t="s">
        <v>170</v>
      </c>
      <c r="J88" s="53" t="e">
        <f t="shared" si="16"/>
        <v>#REF!</v>
      </c>
      <c r="K88" s="53" t="e">
        <f t="shared" si="17"/>
        <v>#REF!</v>
      </c>
      <c r="L88" s="53">
        <v>34600</v>
      </c>
      <c r="N88" s="9"/>
    </row>
    <row r="89" spans="1:14" s="6" customFormat="1" ht="12.75" customHeight="1">
      <c r="A89" s="10">
        <v>3</v>
      </c>
      <c r="B89" s="11" t="s">
        <v>638</v>
      </c>
      <c r="C89" s="8" t="e">
        <f>'приложение 1'!#REF!</f>
        <v>#REF!</v>
      </c>
      <c r="D89" s="57" t="s">
        <v>170</v>
      </c>
      <c r="E89" s="58" t="s">
        <v>170</v>
      </c>
      <c r="F89" s="8" t="e">
        <f t="shared" si="14"/>
        <v>#REF!</v>
      </c>
      <c r="G89" s="8" t="e">
        <f t="shared" si="18"/>
        <v>#REF!</v>
      </c>
      <c r="H89" s="8" t="str">
        <f t="shared" si="15"/>
        <v>-</v>
      </c>
      <c r="I89" s="8" t="s">
        <v>170</v>
      </c>
      <c r="J89" s="53" t="e">
        <f t="shared" si="16"/>
        <v>#REF!</v>
      </c>
      <c r="K89" s="53" t="e">
        <f t="shared" si="17"/>
        <v>#REF!</v>
      </c>
      <c r="L89" s="53">
        <v>34600</v>
      </c>
      <c r="N89" s="9"/>
    </row>
    <row r="90" spans="1:14" s="6" customFormat="1" ht="25.5" customHeight="1">
      <c r="A90" s="10">
        <v>4</v>
      </c>
      <c r="B90" s="11" t="s">
        <v>639</v>
      </c>
      <c r="C90" s="8" t="e">
        <f>'приложение 1'!#REF!</f>
        <v>#REF!</v>
      </c>
      <c r="D90" s="57" t="s">
        <v>170</v>
      </c>
      <c r="E90" s="58" t="s">
        <v>170</v>
      </c>
      <c r="F90" s="8" t="e">
        <f t="shared" si="14"/>
        <v>#REF!</v>
      </c>
      <c r="G90" s="8" t="e">
        <f t="shared" si="18"/>
        <v>#REF!</v>
      </c>
      <c r="H90" s="8" t="str">
        <f t="shared" si="15"/>
        <v>-</v>
      </c>
      <c r="I90" s="8" t="s">
        <v>170</v>
      </c>
      <c r="J90" s="53" t="e">
        <f t="shared" si="16"/>
        <v>#REF!</v>
      </c>
      <c r="K90" s="53" t="e">
        <f t="shared" si="17"/>
        <v>#REF!</v>
      </c>
      <c r="L90" s="53">
        <v>34600</v>
      </c>
      <c r="N90" s="9"/>
    </row>
    <row r="91" spans="1:14" s="6" customFormat="1" ht="25.5" customHeight="1">
      <c r="A91" s="10">
        <v>5</v>
      </c>
      <c r="B91" s="11" t="s">
        <v>640</v>
      </c>
      <c r="C91" s="8" t="e">
        <f>'приложение 1'!#REF!</f>
        <v>#REF!</v>
      </c>
      <c r="D91" s="57" t="s">
        <v>170</v>
      </c>
      <c r="E91" s="58" t="s">
        <v>170</v>
      </c>
      <c r="F91" s="8" t="e">
        <f t="shared" si="14"/>
        <v>#REF!</v>
      </c>
      <c r="G91" s="8" t="e">
        <f t="shared" si="18"/>
        <v>#REF!</v>
      </c>
      <c r="H91" s="8" t="str">
        <f t="shared" si="15"/>
        <v>-</v>
      </c>
      <c r="I91" s="8" t="s">
        <v>170</v>
      </c>
      <c r="J91" s="53" t="e">
        <f t="shared" si="16"/>
        <v>#REF!</v>
      </c>
      <c r="K91" s="53" t="e">
        <f t="shared" si="17"/>
        <v>#REF!</v>
      </c>
      <c r="L91" s="53">
        <v>34600</v>
      </c>
      <c r="N91" s="9"/>
    </row>
    <row r="92" spans="1:14" s="6" customFormat="1" ht="25.5" customHeight="1">
      <c r="A92" s="10">
        <v>6</v>
      </c>
      <c r="B92" s="11" t="s">
        <v>641</v>
      </c>
      <c r="C92" s="8" t="e">
        <f>'приложение 1'!#REF!</f>
        <v>#REF!</v>
      </c>
      <c r="D92" s="57" t="s">
        <v>170</v>
      </c>
      <c r="E92" s="58" t="s">
        <v>170</v>
      </c>
      <c r="F92" s="8" t="e">
        <f t="shared" si="14"/>
        <v>#REF!</v>
      </c>
      <c r="G92" s="8" t="e">
        <f t="shared" si="18"/>
        <v>#REF!</v>
      </c>
      <c r="H92" s="8" t="str">
        <f t="shared" si="15"/>
        <v>-</v>
      </c>
      <c r="I92" s="8" t="s">
        <v>170</v>
      </c>
      <c r="J92" s="53" t="e">
        <f t="shared" si="16"/>
        <v>#REF!</v>
      </c>
      <c r="K92" s="53" t="e">
        <f t="shared" si="17"/>
        <v>#REF!</v>
      </c>
      <c r="L92" s="53">
        <v>34600</v>
      </c>
      <c r="N92" s="9"/>
    </row>
    <row r="93" spans="1:14" s="6" customFormat="1" ht="12.75" customHeight="1">
      <c r="A93" s="10">
        <v>7</v>
      </c>
      <c r="B93" s="11" t="s">
        <v>642</v>
      </c>
      <c r="C93" s="8" t="e">
        <f>'приложение 1'!#REF!</f>
        <v>#REF!</v>
      </c>
      <c r="D93" s="57" t="s">
        <v>170</v>
      </c>
      <c r="E93" s="58" t="s">
        <v>170</v>
      </c>
      <c r="F93" s="8" t="e">
        <f t="shared" si="14"/>
        <v>#REF!</v>
      </c>
      <c r="G93" s="8" t="e">
        <f t="shared" si="18"/>
        <v>#REF!</v>
      </c>
      <c r="H93" s="8" t="str">
        <f t="shared" si="15"/>
        <v>-</v>
      </c>
      <c r="I93" s="8" t="s">
        <v>170</v>
      </c>
      <c r="J93" s="53" t="e">
        <f t="shared" si="16"/>
        <v>#REF!</v>
      </c>
      <c r="K93" s="53" t="e">
        <f t="shared" si="17"/>
        <v>#REF!</v>
      </c>
      <c r="L93" s="53">
        <v>34600</v>
      </c>
      <c r="N93" s="9"/>
    </row>
    <row r="94" spans="1:14" s="6" customFormat="1" ht="12.75" customHeight="1">
      <c r="A94" s="10">
        <v>8</v>
      </c>
      <c r="B94" s="11" t="s">
        <v>643</v>
      </c>
      <c r="C94" s="8" t="e">
        <f>'приложение 1'!#REF!</f>
        <v>#REF!</v>
      </c>
      <c r="D94" s="57" t="s">
        <v>170</v>
      </c>
      <c r="E94" s="58" t="s">
        <v>170</v>
      </c>
      <c r="F94" s="8" t="e">
        <f t="shared" si="14"/>
        <v>#REF!</v>
      </c>
      <c r="G94" s="8" t="e">
        <f t="shared" si="18"/>
        <v>#REF!</v>
      </c>
      <c r="H94" s="8" t="str">
        <f t="shared" si="15"/>
        <v>-</v>
      </c>
      <c r="I94" s="8" t="s">
        <v>170</v>
      </c>
      <c r="J94" s="53" t="e">
        <f t="shared" si="16"/>
        <v>#REF!</v>
      </c>
      <c r="K94" s="53" t="e">
        <f t="shared" si="17"/>
        <v>#REF!</v>
      </c>
      <c r="L94" s="53">
        <v>34600</v>
      </c>
      <c r="N94" s="9"/>
    </row>
    <row r="95" spans="1:14" s="6" customFormat="1" ht="25.5" customHeight="1">
      <c r="A95" s="10">
        <v>9</v>
      </c>
      <c r="B95" s="11" t="s">
        <v>644</v>
      </c>
      <c r="C95" s="8" t="e">
        <f>'приложение 1'!#REF!</f>
        <v>#REF!</v>
      </c>
      <c r="D95" s="57" t="s">
        <v>170</v>
      </c>
      <c r="E95" s="58" t="s">
        <v>170</v>
      </c>
      <c r="F95" s="8" t="e">
        <f t="shared" si="14"/>
        <v>#REF!</v>
      </c>
      <c r="G95" s="8" t="e">
        <f t="shared" si="18"/>
        <v>#REF!</v>
      </c>
      <c r="H95" s="8" t="str">
        <f t="shared" si="15"/>
        <v>-</v>
      </c>
      <c r="I95" s="8" t="s">
        <v>170</v>
      </c>
      <c r="J95" s="53" t="e">
        <f t="shared" si="16"/>
        <v>#REF!</v>
      </c>
      <c r="K95" s="53" t="e">
        <f t="shared" si="17"/>
        <v>#REF!</v>
      </c>
      <c r="L95" s="53">
        <v>34600</v>
      </c>
      <c r="N95" s="9"/>
    </row>
    <row r="96" spans="1:14" s="6" customFormat="1" ht="12.75" customHeight="1">
      <c r="A96" s="10">
        <v>10</v>
      </c>
      <c r="B96" s="11" t="s">
        <v>645</v>
      </c>
      <c r="C96" s="8" t="e">
        <f>'приложение 1'!#REF!</f>
        <v>#REF!</v>
      </c>
      <c r="D96" s="57" t="s">
        <v>170</v>
      </c>
      <c r="E96" s="58" t="s">
        <v>170</v>
      </c>
      <c r="F96" s="8" t="e">
        <f t="shared" si="14"/>
        <v>#REF!</v>
      </c>
      <c r="G96" s="8" t="e">
        <f t="shared" si="18"/>
        <v>#REF!</v>
      </c>
      <c r="H96" s="8" t="str">
        <f t="shared" si="15"/>
        <v>-</v>
      </c>
      <c r="I96" s="8" t="s">
        <v>170</v>
      </c>
      <c r="J96" s="53" t="e">
        <f t="shared" si="16"/>
        <v>#REF!</v>
      </c>
      <c r="K96" s="53" t="e">
        <f t="shared" si="17"/>
        <v>#REF!</v>
      </c>
      <c r="L96" s="53">
        <v>34600</v>
      </c>
      <c r="N96" s="9"/>
    </row>
    <row r="97" spans="1:14" s="6" customFormat="1" ht="12.75" customHeight="1">
      <c r="A97" s="10">
        <v>11</v>
      </c>
      <c r="B97" s="11" t="s">
        <v>254</v>
      </c>
      <c r="C97" s="8" t="e">
        <f>'приложение 1'!#REF!</f>
        <v>#REF!</v>
      </c>
      <c r="D97" s="57" t="s">
        <v>170</v>
      </c>
      <c r="E97" s="58" t="s">
        <v>170</v>
      </c>
      <c r="F97" s="8" t="s">
        <v>170</v>
      </c>
      <c r="G97" s="8" t="s">
        <v>170</v>
      </c>
      <c r="H97" s="8">
        <v>118</v>
      </c>
      <c r="I97" s="8">
        <f>H97*L97</f>
        <v>4082800</v>
      </c>
      <c r="J97" s="53">
        <f>I97</f>
        <v>4082800</v>
      </c>
      <c r="K97" s="53">
        <f t="shared" si="17"/>
        <v>408280</v>
      </c>
      <c r="L97" s="53">
        <v>34600</v>
      </c>
      <c r="N97" s="9"/>
    </row>
    <row r="98" spans="1:14" s="6" customFormat="1" ht="12.75" customHeight="1">
      <c r="A98" s="10">
        <v>12</v>
      </c>
      <c r="B98" s="11" t="s">
        <v>646</v>
      </c>
      <c r="C98" s="8" t="e">
        <f>'приложение 1'!#REF!</f>
        <v>#REF!</v>
      </c>
      <c r="D98" s="57" t="s">
        <v>170</v>
      </c>
      <c r="E98" s="58" t="s">
        <v>170</v>
      </c>
      <c r="F98" s="8" t="s">
        <v>170</v>
      </c>
      <c r="G98" s="8" t="s">
        <v>170</v>
      </c>
      <c r="H98" s="8">
        <v>32.76</v>
      </c>
      <c r="I98" s="8">
        <f aca="true" t="shared" si="19" ref="I98:I107">H98*L98</f>
        <v>1133496</v>
      </c>
      <c r="J98" s="53">
        <f aca="true" t="shared" si="20" ref="J98:J107">I98</f>
        <v>1133496</v>
      </c>
      <c r="K98" s="53">
        <f t="shared" si="17"/>
        <v>113349.6</v>
      </c>
      <c r="L98" s="53">
        <v>34600</v>
      </c>
      <c r="N98" s="9"/>
    </row>
    <row r="99" spans="1:14" s="6" customFormat="1" ht="12.75" customHeight="1">
      <c r="A99" s="10">
        <v>13</v>
      </c>
      <c r="B99" s="11" t="s">
        <v>647</v>
      </c>
      <c r="C99" s="8" t="e">
        <f>'приложение 1'!#REF!</f>
        <v>#REF!</v>
      </c>
      <c r="D99" s="57" t="s">
        <v>170</v>
      </c>
      <c r="E99" s="58" t="s">
        <v>170</v>
      </c>
      <c r="F99" s="4" t="s">
        <v>170</v>
      </c>
      <c r="G99" s="8" t="s">
        <v>170</v>
      </c>
      <c r="H99" s="8" t="e">
        <f aca="true" t="shared" si="21" ref="H99:H107">C99</f>
        <v>#REF!</v>
      </c>
      <c r="I99" s="8" t="e">
        <f t="shared" si="19"/>
        <v>#REF!</v>
      </c>
      <c r="J99" s="53" t="e">
        <f t="shared" si="20"/>
        <v>#REF!</v>
      </c>
      <c r="K99" s="53" t="e">
        <f t="shared" si="17"/>
        <v>#REF!</v>
      </c>
      <c r="L99" s="53">
        <v>34600</v>
      </c>
      <c r="N99" s="9"/>
    </row>
    <row r="100" spans="1:14" s="6" customFormat="1" ht="12.75" customHeight="1">
      <c r="A100" s="10">
        <v>14</v>
      </c>
      <c r="B100" s="11" t="s">
        <v>648</v>
      </c>
      <c r="C100" s="8" t="e">
        <f>'приложение 1'!#REF!</f>
        <v>#REF!</v>
      </c>
      <c r="D100" s="57" t="s">
        <v>170</v>
      </c>
      <c r="E100" s="58" t="s">
        <v>170</v>
      </c>
      <c r="F100" s="4" t="s">
        <v>170</v>
      </c>
      <c r="G100" s="8" t="s">
        <v>170</v>
      </c>
      <c r="H100" s="8" t="e">
        <f t="shared" si="21"/>
        <v>#REF!</v>
      </c>
      <c r="I100" s="8" t="e">
        <f t="shared" si="19"/>
        <v>#REF!</v>
      </c>
      <c r="J100" s="53" t="e">
        <f t="shared" si="20"/>
        <v>#REF!</v>
      </c>
      <c r="K100" s="53" t="e">
        <f t="shared" si="17"/>
        <v>#REF!</v>
      </c>
      <c r="L100" s="53">
        <v>34600</v>
      </c>
      <c r="N100" s="9"/>
    </row>
    <row r="101" spans="1:14" s="6" customFormat="1" ht="12.75" customHeight="1">
      <c r="A101" s="10">
        <v>15</v>
      </c>
      <c r="B101" s="11" t="s">
        <v>649</v>
      </c>
      <c r="C101" s="8" t="e">
        <f>'приложение 1'!#REF!</f>
        <v>#REF!</v>
      </c>
      <c r="D101" s="57" t="s">
        <v>170</v>
      </c>
      <c r="E101" s="58" t="s">
        <v>170</v>
      </c>
      <c r="F101" s="4" t="s">
        <v>170</v>
      </c>
      <c r="G101" s="8" t="s">
        <v>170</v>
      </c>
      <c r="H101" s="8" t="e">
        <f t="shared" si="21"/>
        <v>#REF!</v>
      </c>
      <c r="I101" s="8" t="e">
        <f t="shared" si="19"/>
        <v>#REF!</v>
      </c>
      <c r="J101" s="53" t="e">
        <f t="shared" si="20"/>
        <v>#REF!</v>
      </c>
      <c r="K101" s="53" t="e">
        <f t="shared" si="17"/>
        <v>#REF!</v>
      </c>
      <c r="L101" s="53">
        <v>34600</v>
      </c>
      <c r="N101" s="9"/>
    </row>
    <row r="102" spans="1:14" s="6" customFormat="1" ht="12.75" customHeight="1">
      <c r="A102" s="10">
        <v>16</v>
      </c>
      <c r="B102" s="11" t="s">
        <v>650</v>
      </c>
      <c r="C102" s="8" t="e">
        <f>'приложение 1'!#REF!</f>
        <v>#REF!</v>
      </c>
      <c r="D102" s="57" t="s">
        <v>170</v>
      </c>
      <c r="E102" s="58" t="s">
        <v>170</v>
      </c>
      <c r="F102" s="4" t="s">
        <v>170</v>
      </c>
      <c r="G102" s="8" t="s">
        <v>170</v>
      </c>
      <c r="H102" s="8" t="e">
        <f t="shared" si="21"/>
        <v>#REF!</v>
      </c>
      <c r="I102" s="8" t="e">
        <f t="shared" si="19"/>
        <v>#REF!</v>
      </c>
      <c r="J102" s="53" t="e">
        <f t="shared" si="20"/>
        <v>#REF!</v>
      </c>
      <c r="K102" s="53" t="e">
        <f t="shared" si="17"/>
        <v>#REF!</v>
      </c>
      <c r="L102" s="53">
        <v>34600</v>
      </c>
      <c r="N102" s="9"/>
    </row>
    <row r="103" spans="1:14" s="6" customFormat="1" ht="12.75" customHeight="1">
      <c r="A103" s="10">
        <v>17</v>
      </c>
      <c r="B103" s="11" t="s">
        <v>651</v>
      </c>
      <c r="C103" s="8" t="e">
        <f>'приложение 1'!#REF!</f>
        <v>#REF!</v>
      </c>
      <c r="D103" s="57" t="s">
        <v>170</v>
      </c>
      <c r="E103" s="58" t="s">
        <v>170</v>
      </c>
      <c r="F103" s="4" t="s">
        <v>170</v>
      </c>
      <c r="G103" s="8" t="s">
        <v>170</v>
      </c>
      <c r="H103" s="8" t="e">
        <f t="shared" si="21"/>
        <v>#REF!</v>
      </c>
      <c r="I103" s="8" t="e">
        <f t="shared" si="19"/>
        <v>#REF!</v>
      </c>
      <c r="J103" s="53" t="e">
        <f t="shared" si="20"/>
        <v>#REF!</v>
      </c>
      <c r="K103" s="53" t="e">
        <f t="shared" si="17"/>
        <v>#REF!</v>
      </c>
      <c r="L103" s="53">
        <v>34600</v>
      </c>
      <c r="N103" s="9"/>
    </row>
    <row r="104" spans="1:14" s="6" customFormat="1" ht="12.75" customHeight="1">
      <c r="A104" s="10">
        <v>18</v>
      </c>
      <c r="B104" s="11" t="s">
        <v>652</v>
      </c>
      <c r="C104" s="8" t="e">
        <f>'приложение 1'!#REF!</f>
        <v>#REF!</v>
      </c>
      <c r="D104" s="57" t="s">
        <v>170</v>
      </c>
      <c r="E104" s="58" t="s">
        <v>170</v>
      </c>
      <c r="F104" s="4" t="s">
        <v>170</v>
      </c>
      <c r="G104" s="8" t="s">
        <v>170</v>
      </c>
      <c r="H104" s="8" t="e">
        <f t="shared" si="21"/>
        <v>#REF!</v>
      </c>
      <c r="I104" s="8" t="e">
        <f t="shared" si="19"/>
        <v>#REF!</v>
      </c>
      <c r="J104" s="53" t="e">
        <f t="shared" si="20"/>
        <v>#REF!</v>
      </c>
      <c r="K104" s="53" t="e">
        <f t="shared" si="17"/>
        <v>#REF!</v>
      </c>
      <c r="L104" s="53">
        <v>34600</v>
      </c>
      <c r="N104" s="9"/>
    </row>
    <row r="105" spans="1:14" s="6" customFormat="1" ht="12.75" customHeight="1">
      <c r="A105" s="10">
        <v>19</v>
      </c>
      <c r="B105" s="11" t="s">
        <v>653</v>
      </c>
      <c r="C105" s="8" t="e">
        <f>'приложение 1'!#REF!</f>
        <v>#REF!</v>
      </c>
      <c r="D105" s="57" t="s">
        <v>170</v>
      </c>
      <c r="E105" s="58" t="s">
        <v>170</v>
      </c>
      <c r="F105" s="4" t="s">
        <v>170</v>
      </c>
      <c r="G105" s="8" t="s">
        <v>170</v>
      </c>
      <c r="H105" s="8" t="e">
        <f t="shared" si="21"/>
        <v>#REF!</v>
      </c>
      <c r="I105" s="8" t="e">
        <f t="shared" si="19"/>
        <v>#REF!</v>
      </c>
      <c r="J105" s="53" t="e">
        <f t="shared" si="20"/>
        <v>#REF!</v>
      </c>
      <c r="K105" s="53" t="e">
        <f t="shared" si="17"/>
        <v>#REF!</v>
      </c>
      <c r="L105" s="53">
        <v>34600</v>
      </c>
      <c r="N105" s="9"/>
    </row>
    <row r="106" spans="1:14" s="6" customFormat="1" ht="12.75" customHeight="1">
      <c r="A106" s="10">
        <v>20</v>
      </c>
      <c r="B106" s="11" t="s">
        <v>654</v>
      </c>
      <c r="C106" s="8" t="e">
        <f>'приложение 1'!#REF!</f>
        <v>#REF!</v>
      </c>
      <c r="D106" s="57" t="s">
        <v>170</v>
      </c>
      <c r="E106" s="58" t="s">
        <v>170</v>
      </c>
      <c r="F106" s="4" t="s">
        <v>170</v>
      </c>
      <c r="G106" s="8" t="s">
        <v>170</v>
      </c>
      <c r="H106" s="8" t="e">
        <f t="shared" si="21"/>
        <v>#REF!</v>
      </c>
      <c r="I106" s="8" t="e">
        <f t="shared" si="19"/>
        <v>#REF!</v>
      </c>
      <c r="J106" s="53" t="e">
        <f t="shared" si="20"/>
        <v>#REF!</v>
      </c>
      <c r="K106" s="53" t="e">
        <f t="shared" si="17"/>
        <v>#REF!</v>
      </c>
      <c r="L106" s="53">
        <v>34600</v>
      </c>
      <c r="N106" s="9"/>
    </row>
    <row r="107" spans="1:14" s="6" customFormat="1" ht="12.75" customHeight="1">
      <c r="A107" s="10">
        <v>21</v>
      </c>
      <c r="B107" s="11" t="s">
        <v>655</v>
      </c>
      <c r="C107" s="8" t="e">
        <f>'приложение 1'!#REF!</f>
        <v>#REF!</v>
      </c>
      <c r="D107" s="57" t="s">
        <v>170</v>
      </c>
      <c r="E107" s="58" t="s">
        <v>170</v>
      </c>
      <c r="F107" s="4" t="s">
        <v>170</v>
      </c>
      <c r="G107" s="8" t="s">
        <v>170</v>
      </c>
      <c r="H107" s="8" t="e">
        <f t="shared" si="21"/>
        <v>#REF!</v>
      </c>
      <c r="I107" s="8" t="e">
        <f t="shared" si="19"/>
        <v>#REF!</v>
      </c>
      <c r="J107" s="53" t="e">
        <f t="shared" si="20"/>
        <v>#REF!</v>
      </c>
      <c r="K107" s="53" t="e">
        <f t="shared" si="17"/>
        <v>#REF!</v>
      </c>
      <c r="L107" s="53">
        <v>34600</v>
      </c>
      <c r="N107" s="9"/>
    </row>
    <row r="108" spans="1:14" s="6" customFormat="1" ht="12.75" customHeight="1">
      <c r="A108" s="10">
        <v>22</v>
      </c>
      <c r="B108" s="11" t="s">
        <v>656</v>
      </c>
      <c r="C108" s="8" t="e">
        <f>'приложение 1'!#REF!</f>
        <v>#REF!</v>
      </c>
      <c r="D108" s="57" t="s">
        <v>170</v>
      </c>
      <c r="E108" s="58" t="s">
        <v>170</v>
      </c>
      <c r="F108" s="8" t="e">
        <f t="shared" si="14"/>
        <v>#REF!</v>
      </c>
      <c r="G108" s="8" t="e">
        <f>F108*L108</f>
        <v>#REF!</v>
      </c>
      <c r="H108" s="8" t="s">
        <v>170</v>
      </c>
      <c r="I108" s="8" t="s">
        <v>170</v>
      </c>
      <c r="J108" s="53" t="e">
        <f t="shared" si="16"/>
        <v>#REF!</v>
      </c>
      <c r="K108" s="53" t="e">
        <f t="shared" si="17"/>
        <v>#REF!</v>
      </c>
      <c r="L108" s="53">
        <v>34600</v>
      </c>
      <c r="N108" s="9"/>
    </row>
    <row r="109" spans="1:14" s="6" customFormat="1" ht="12.75" customHeight="1">
      <c r="A109" s="10">
        <v>23</v>
      </c>
      <c r="B109" s="11" t="s">
        <v>657</v>
      </c>
      <c r="C109" s="8" t="e">
        <f>'приложение 1'!#REF!</f>
        <v>#REF!</v>
      </c>
      <c r="D109" s="57" t="s">
        <v>170</v>
      </c>
      <c r="E109" s="58" t="s">
        <v>170</v>
      </c>
      <c r="F109" s="8" t="e">
        <f t="shared" si="14"/>
        <v>#REF!</v>
      </c>
      <c r="G109" s="8" t="e">
        <f>F109*L109</f>
        <v>#REF!</v>
      </c>
      <c r="H109" s="8" t="s">
        <v>170</v>
      </c>
      <c r="I109" s="8" t="s">
        <v>170</v>
      </c>
      <c r="J109" s="53" t="e">
        <f t="shared" si="16"/>
        <v>#REF!</v>
      </c>
      <c r="K109" s="53" t="e">
        <f t="shared" si="17"/>
        <v>#REF!</v>
      </c>
      <c r="L109" s="53">
        <v>34600</v>
      </c>
      <c r="N109" s="9"/>
    </row>
    <row r="110" spans="1:14" s="6" customFormat="1" ht="12.75" customHeight="1">
      <c r="A110" s="10">
        <v>24</v>
      </c>
      <c r="B110" s="11" t="s">
        <v>658</v>
      </c>
      <c r="C110" s="8" t="e">
        <f>'приложение 1'!#REF!</f>
        <v>#REF!</v>
      </c>
      <c r="D110" s="57" t="s">
        <v>170</v>
      </c>
      <c r="E110" s="58" t="s">
        <v>170</v>
      </c>
      <c r="F110" s="8" t="e">
        <f t="shared" si="14"/>
        <v>#REF!</v>
      </c>
      <c r="G110" s="8" t="e">
        <f>F110*L110</f>
        <v>#REF!</v>
      </c>
      <c r="H110" s="8" t="s">
        <v>170</v>
      </c>
      <c r="I110" s="8" t="s">
        <v>170</v>
      </c>
      <c r="J110" s="53" t="e">
        <f t="shared" si="16"/>
        <v>#REF!</v>
      </c>
      <c r="K110" s="53" t="e">
        <f t="shared" si="17"/>
        <v>#REF!</v>
      </c>
      <c r="L110" s="53">
        <v>34600</v>
      </c>
      <c r="N110" s="9"/>
    </row>
    <row r="111" spans="1:14" s="6" customFormat="1" ht="12.75" customHeight="1">
      <c r="A111" s="10">
        <v>25</v>
      </c>
      <c r="B111" s="11" t="s">
        <v>659</v>
      </c>
      <c r="C111" s="8" t="e">
        <f>'приложение 1'!#REF!</f>
        <v>#REF!</v>
      </c>
      <c r="D111" s="57" t="s">
        <v>170</v>
      </c>
      <c r="E111" s="58" t="s">
        <v>170</v>
      </c>
      <c r="F111" s="8" t="e">
        <f t="shared" si="14"/>
        <v>#REF!</v>
      </c>
      <c r="G111" s="8" t="e">
        <f>F111*L111</f>
        <v>#REF!</v>
      </c>
      <c r="H111" s="8" t="s">
        <v>170</v>
      </c>
      <c r="I111" s="8" t="s">
        <v>170</v>
      </c>
      <c r="J111" s="53" t="e">
        <f t="shared" si="16"/>
        <v>#REF!</v>
      </c>
      <c r="K111" s="53" t="e">
        <f t="shared" si="17"/>
        <v>#REF!</v>
      </c>
      <c r="L111" s="53">
        <v>34600</v>
      </c>
      <c r="N111" s="9"/>
    </row>
    <row r="112" spans="1:14" s="6" customFormat="1" ht="12.75" customHeight="1">
      <c r="A112" s="10">
        <v>26</v>
      </c>
      <c r="B112" s="11" t="s">
        <v>660</v>
      </c>
      <c r="C112" s="8" t="e">
        <f>'приложение 1'!#REF!</f>
        <v>#REF!</v>
      </c>
      <c r="D112" s="57" t="s">
        <v>170</v>
      </c>
      <c r="E112" s="58" t="s">
        <v>170</v>
      </c>
      <c r="F112" s="4" t="s">
        <v>170</v>
      </c>
      <c r="G112" s="8" t="s">
        <v>170</v>
      </c>
      <c r="H112" s="8" t="e">
        <f>C112</f>
        <v>#REF!</v>
      </c>
      <c r="I112" s="8" t="e">
        <f>H112*L112</f>
        <v>#REF!</v>
      </c>
      <c r="J112" s="53" t="e">
        <f>I112</f>
        <v>#REF!</v>
      </c>
      <c r="K112" s="53" t="e">
        <f t="shared" si="17"/>
        <v>#REF!</v>
      </c>
      <c r="L112" s="53">
        <v>34600</v>
      </c>
      <c r="N112" s="9"/>
    </row>
    <row r="113" spans="1:14" s="6" customFormat="1" ht="12.75" customHeight="1">
      <c r="A113" s="10">
        <v>27</v>
      </c>
      <c r="B113" s="11" t="s">
        <v>661</v>
      </c>
      <c r="C113" s="8" t="e">
        <f>'приложение 1'!#REF!</f>
        <v>#REF!</v>
      </c>
      <c r="D113" s="57" t="s">
        <v>170</v>
      </c>
      <c r="E113" s="58" t="s">
        <v>170</v>
      </c>
      <c r="F113" s="4" t="s">
        <v>170</v>
      </c>
      <c r="G113" s="8" t="s">
        <v>170</v>
      </c>
      <c r="H113" s="8" t="e">
        <f>C113</f>
        <v>#REF!</v>
      </c>
      <c r="I113" s="8" t="e">
        <f>H113*L113</f>
        <v>#REF!</v>
      </c>
      <c r="J113" s="53" t="e">
        <f>I113</f>
        <v>#REF!</v>
      </c>
      <c r="K113" s="53" t="e">
        <f t="shared" si="17"/>
        <v>#REF!</v>
      </c>
      <c r="L113" s="53">
        <v>34600</v>
      </c>
      <c r="N113" s="9"/>
    </row>
    <row r="114" spans="1:14" s="79" customFormat="1" ht="51" customHeight="1">
      <c r="A114" s="222" t="s">
        <v>67</v>
      </c>
      <c r="B114" s="223"/>
      <c r="C114" s="19" t="e">
        <f>SUM(C87:C113)</f>
        <v>#REF!</v>
      </c>
      <c r="D114" s="19" t="s">
        <v>170</v>
      </c>
      <c r="E114" s="19" t="s">
        <v>170</v>
      </c>
      <c r="F114" s="19" t="e">
        <f aca="true" t="shared" si="22" ref="F114:K114">SUM(F87:F113)</f>
        <v>#REF!</v>
      </c>
      <c r="G114" s="19" t="e">
        <f t="shared" si="22"/>
        <v>#REF!</v>
      </c>
      <c r="H114" s="19" t="e">
        <f t="shared" si="22"/>
        <v>#REF!</v>
      </c>
      <c r="I114" s="19" t="e">
        <f t="shared" si="22"/>
        <v>#REF!</v>
      </c>
      <c r="J114" s="19" t="e">
        <f t="shared" si="22"/>
        <v>#REF!</v>
      </c>
      <c r="K114" s="19" t="e">
        <f t="shared" si="22"/>
        <v>#REF!</v>
      </c>
      <c r="L114" s="67">
        <v>34600</v>
      </c>
      <c r="M114" s="93"/>
      <c r="N114" s="78"/>
    </row>
    <row r="115" spans="1:14" ht="12.75">
      <c r="A115" s="218" t="s">
        <v>93</v>
      </c>
      <c r="B115" s="218"/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N115" s="9"/>
    </row>
    <row r="116" spans="1:14" s="42" customFormat="1" ht="12.75">
      <c r="A116" s="4">
        <v>1</v>
      </c>
      <c r="B116" s="11" t="s">
        <v>662</v>
      </c>
      <c r="C116" s="12" t="e">
        <f>'приложение 1'!#REF!</f>
        <v>#REF!</v>
      </c>
      <c r="D116" s="12" t="s">
        <v>170</v>
      </c>
      <c r="E116" s="4" t="s">
        <v>170</v>
      </c>
      <c r="F116" s="4" t="s">
        <v>170</v>
      </c>
      <c r="G116" s="8" t="s">
        <v>170</v>
      </c>
      <c r="H116" s="4" t="e">
        <f>C116</f>
        <v>#REF!</v>
      </c>
      <c r="I116" s="8" t="e">
        <f>H116*L116</f>
        <v>#REF!</v>
      </c>
      <c r="J116" s="12" t="e">
        <f>I116</f>
        <v>#REF!</v>
      </c>
      <c r="K116" s="12" t="e">
        <f>'приложение 1'!#REF!</f>
        <v>#REF!</v>
      </c>
      <c r="L116" s="12">
        <v>34600</v>
      </c>
      <c r="N116" s="43"/>
    </row>
    <row r="117" spans="1:14" s="42" customFormat="1" ht="12.75">
      <c r="A117" s="4">
        <v>2</v>
      </c>
      <c r="B117" s="11" t="s">
        <v>663</v>
      </c>
      <c r="C117" s="12" t="e">
        <f>'приложение 1'!#REF!</f>
        <v>#REF!</v>
      </c>
      <c r="D117" s="12" t="s">
        <v>170</v>
      </c>
      <c r="E117" s="4" t="s">
        <v>170</v>
      </c>
      <c r="F117" s="4" t="s">
        <v>170</v>
      </c>
      <c r="G117" s="8" t="s">
        <v>170</v>
      </c>
      <c r="H117" s="4" t="e">
        <f>C117</f>
        <v>#REF!</v>
      </c>
      <c r="I117" s="8" t="e">
        <f>H117*L117</f>
        <v>#REF!</v>
      </c>
      <c r="J117" s="12" t="e">
        <f>I117</f>
        <v>#REF!</v>
      </c>
      <c r="K117" s="12" t="e">
        <f>'приложение 1'!#REF!</f>
        <v>#REF!</v>
      </c>
      <c r="L117" s="12">
        <v>34600</v>
      </c>
      <c r="N117" s="43"/>
    </row>
    <row r="118" spans="1:14" s="42" customFormat="1" ht="12.75">
      <c r="A118" s="4">
        <v>3</v>
      </c>
      <c r="B118" s="11" t="s">
        <v>666</v>
      </c>
      <c r="C118" s="12" t="e">
        <f>'приложение 1'!#REF!</f>
        <v>#REF!</v>
      </c>
      <c r="D118" s="12" t="s">
        <v>170</v>
      </c>
      <c r="E118" s="4" t="s">
        <v>170</v>
      </c>
      <c r="F118" s="4" t="s">
        <v>170</v>
      </c>
      <c r="G118" s="8" t="s">
        <v>170</v>
      </c>
      <c r="H118" s="4" t="e">
        <f>C118</f>
        <v>#REF!</v>
      </c>
      <c r="I118" s="8" t="e">
        <f>H118*L118</f>
        <v>#REF!</v>
      </c>
      <c r="J118" s="12" t="e">
        <f>I118</f>
        <v>#REF!</v>
      </c>
      <c r="K118" s="12" t="e">
        <f>'приложение 1'!#REF!</f>
        <v>#REF!</v>
      </c>
      <c r="L118" s="12">
        <v>34600</v>
      </c>
      <c r="N118" s="43"/>
    </row>
    <row r="119" spans="1:14" s="42" customFormat="1" ht="12.75">
      <c r="A119" s="4">
        <v>4</v>
      </c>
      <c r="B119" s="11" t="s">
        <v>664</v>
      </c>
      <c r="C119" s="12" t="e">
        <f>'приложение 1'!#REF!</f>
        <v>#REF!</v>
      </c>
      <c r="D119" s="12" t="s">
        <v>170</v>
      </c>
      <c r="E119" s="4" t="s">
        <v>170</v>
      </c>
      <c r="F119" s="4" t="s">
        <v>170</v>
      </c>
      <c r="G119" s="8" t="s">
        <v>170</v>
      </c>
      <c r="H119" s="4" t="e">
        <f>C119</f>
        <v>#REF!</v>
      </c>
      <c r="I119" s="8" t="e">
        <f>H119*L119</f>
        <v>#REF!</v>
      </c>
      <c r="J119" s="12" t="e">
        <f>I119</f>
        <v>#REF!</v>
      </c>
      <c r="K119" s="12" t="e">
        <f>'приложение 1'!#REF!</f>
        <v>#REF!</v>
      </c>
      <c r="L119" s="12">
        <v>34600</v>
      </c>
      <c r="N119" s="43"/>
    </row>
    <row r="120" spans="1:14" s="42" customFormat="1" ht="12.75">
      <c r="A120" s="4">
        <v>5</v>
      </c>
      <c r="B120" s="11" t="s">
        <v>665</v>
      </c>
      <c r="C120" s="28">
        <v>118.3</v>
      </c>
      <c r="D120" s="12" t="s">
        <v>170</v>
      </c>
      <c r="E120" s="4" t="s">
        <v>170</v>
      </c>
      <c r="F120" s="4" t="s">
        <v>170</v>
      </c>
      <c r="G120" s="8" t="s">
        <v>170</v>
      </c>
      <c r="H120" s="4">
        <f>C120</f>
        <v>118.3</v>
      </c>
      <c r="I120" s="8">
        <f>H120*L120</f>
        <v>4093180</v>
      </c>
      <c r="J120" s="12">
        <f>I120</f>
        <v>4093180</v>
      </c>
      <c r="K120" s="12" t="e">
        <f>'приложение 1'!#REF!</f>
        <v>#REF!</v>
      </c>
      <c r="L120" s="12">
        <f>L417</f>
        <v>34600</v>
      </c>
      <c r="N120" s="43"/>
    </row>
    <row r="121" spans="1:14" s="25" customFormat="1" ht="53.25" customHeight="1">
      <c r="A121" s="210" t="s">
        <v>83</v>
      </c>
      <c r="B121" s="210"/>
      <c r="C121" s="19" t="e">
        <f>SUM(C116:C120)</f>
        <v>#REF!</v>
      </c>
      <c r="D121" s="12" t="s">
        <v>170</v>
      </c>
      <c r="E121" s="4" t="s">
        <v>170</v>
      </c>
      <c r="F121" s="19" t="s">
        <v>170</v>
      </c>
      <c r="G121" s="19" t="s">
        <v>170</v>
      </c>
      <c r="H121" s="19" t="e">
        <f>SUM(H116:H120)</f>
        <v>#REF!</v>
      </c>
      <c r="I121" s="19" t="e">
        <f>SUM(I116:I120)</f>
        <v>#REF!</v>
      </c>
      <c r="J121" s="19" t="e">
        <f>SUM(J116:J120)</f>
        <v>#REF!</v>
      </c>
      <c r="K121" s="19" t="e">
        <f>SUM(K116:K120)</f>
        <v>#REF!</v>
      </c>
      <c r="L121" s="19">
        <f>SUM(L416)</f>
        <v>34600</v>
      </c>
      <c r="N121" s="78"/>
    </row>
    <row r="122" spans="1:14" ht="12.75">
      <c r="A122" s="218" t="s">
        <v>94</v>
      </c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N122" s="9"/>
    </row>
    <row r="123" spans="1:14" ht="25.5">
      <c r="A123" s="4">
        <v>1</v>
      </c>
      <c r="B123" s="11" t="s">
        <v>667</v>
      </c>
      <c r="C123" s="5">
        <v>144.2</v>
      </c>
      <c r="D123" s="38" t="s">
        <v>170</v>
      </c>
      <c r="E123" s="59" t="s">
        <v>170</v>
      </c>
      <c r="F123" s="28">
        <v>144.2</v>
      </c>
      <c r="G123" s="53">
        <f>F123*L123</f>
        <v>4989320</v>
      </c>
      <c r="H123" s="28" t="s">
        <v>170</v>
      </c>
      <c r="I123" s="53" t="s">
        <v>170</v>
      </c>
      <c r="J123" s="53">
        <f>G123</f>
        <v>4989320</v>
      </c>
      <c r="K123" s="54">
        <v>3563800</v>
      </c>
      <c r="L123" s="53">
        <v>34600</v>
      </c>
      <c r="N123" s="9"/>
    </row>
    <row r="124" spans="1:14" ht="25.5">
      <c r="A124" s="10">
        <v>2</v>
      </c>
      <c r="B124" s="11" t="s">
        <v>668</v>
      </c>
      <c r="C124" s="5">
        <v>54.4</v>
      </c>
      <c r="D124" s="38" t="s">
        <v>170</v>
      </c>
      <c r="E124" s="59" t="s">
        <v>170</v>
      </c>
      <c r="F124" s="28">
        <v>54.4</v>
      </c>
      <c r="G124" s="53">
        <f>F124*L124</f>
        <v>1882240</v>
      </c>
      <c r="H124" s="28" t="s">
        <v>170</v>
      </c>
      <c r="I124" s="53" t="s">
        <v>170</v>
      </c>
      <c r="J124" s="53">
        <f>G124</f>
        <v>1882240</v>
      </c>
      <c r="K124" s="54">
        <v>124560</v>
      </c>
      <c r="L124" s="53">
        <v>34600</v>
      </c>
      <c r="N124" s="9"/>
    </row>
    <row r="125" spans="1:14" ht="12.75">
      <c r="A125" s="4">
        <v>3</v>
      </c>
      <c r="B125" s="11" t="s">
        <v>669</v>
      </c>
      <c r="C125" s="5">
        <v>180.6</v>
      </c>
      <c r="D125" s="38" t="s">
        <v>170</v>
      </c>
      <c r="E125" s="59" t="s">
        <v>170</v>
      </c>
      <c r="F125" s="28">
        <v>180.6</v>
      </c>
      <c r="G125" s="53">
        <f>F125*L125</f>
        <v>6248760</v>
      </c>
      <c r="H125" s="28" t="s">
        <v>170</v>
      </c>
      <c r="I125" s="53" t="s">
        <v>170</v>
      </c>
      <c r="J125" s="53">
        <f>G125</f>
        <v>6248760</v>
      </c>
      <c r="K125" s="54">
        <v>1397840</v>
      </c>
      <c r="L125" s="53">
        <v>34600</v>
      </c>
      <c r="N125" s="9"/>
    </row>
    <row r="126" spans="1:14" ht="25.5">
      <c r="A126" s="4">
        <v>4</v>
      </c>
      <c r="B126" s="11" t="s">
        <v>670</v>
      </c>
      <c r="C126" s="5">
        <v>31.2</v>
      </c>
      <c r="D126" s="38" t="s">
        <v>170</v>
      </c>
      <c r="E126" s="59" t="s">
        <v>170</v>
      </c>
      <c r="F126" s="28">
        <v>31.2</v>
      </c>
      <c r="G126" s="53">
        <f>F126*L126</f>
        <v>1079520</v>
      </c>
      <c r="H126" s="28" t="s">
        <v>170</v>
      </c>
      <c r="I126" s="53" t="s">
        <v>170</v>
      </c>
      <c r="J126" s="53">
        <f>G126</f>
        <v>1079520</v>
      </c>
      <c r="K126" s="54">
        <v>304480</v>
      </c>
      <c r="L126" s="53">
        <v>34600</v>
      </c>
      <c r="N126" s="9"/>
    </row>
    <row r="127" spans="1:14" s="26" customFormat="1" ht="52.5" customHeight="1">
      <c r="A127" s="191" t="s">
        <v>84</v>
      </c>
      <c r="B127" s="211"/>
      <c r="C127" s="19">
        <f>SUM(C123:C126)</f>
        <v>410.4</v>
      </c>
      <c r="D127" s="106" t="s">
        <v>170</v>
      </c>
      <c r="E127" s="60" t="s">
        <v>170</v>
      </c>
      <c r="F127" s="19">
        <f aca="true" t="shared" si="23" ref="F127:K127">SUM(F123:F126)</f>
        <v>410.4</v>
      </c>
      <c r="G127" s="67">
        <f t="shared" si="23"/>
        <v>14199840</v>
      </c>
      <c r="H127" s="19" t="s">
        <v>170</v>
      </c>
      <c r="I127" s="67" t="s">
        <v>170</v>
      </c>
      <c r="J127" s="67">
        <f t="shared" si="23"/>
        <v>14199840</v>
      </c>
      <c r="K127" s="67">
        <f t="shared" si="23"/>
        <v>5390680</v>
      </c>
      <c r="L127" s="67">
        <v>34600</v>
      </c>
      <c r="N127" s="78"/>
    </row>
    <row r="128" spans="1:14" ht="12.75">
      <c r="A128" s="212" t="s">
        <v>267</v>
      </c>
      <c r="B128" s="234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N128" s="9"/>
    </row>
    <row r="129" spans="1:14" ht="12.75">
      <c r="A129" s="4">
        <v>1</v>
      </c>
      <c r="B129" s="11" t="s">
        <v>671</v>
      </c>
      <c r="C129" s="5">
        <v>122.4</v>
      </c>
      <c r="D129" s="5">
        <v>122.4</v>
      </c>
      <c r="E129" s="38">
        <f>D129*L129</f>
        <v>4235040</v>
      </c>
      <c r="F129" s="28" t="s">
        <v>170</v>
      </c>
      <c r="G129" s="28" t="s">
        <v>170</v>
      </c>
      <c r="H129" s="28" t="s">
        <v>170</v>
      </c>
      <c r="I129" s="28" t="s">
        <v>170</v>
      </c>
      <c r="J129" s="53">
        <f>E129</f>
        <v>4235040</v>
      </c>
      <c r="K129" s="54">
        <v>1302840</v>
      </c>
      <c r="L129" s="53">
        <v>34600</v>
      </c>
      <c r="N129" s="9"/>
    </row>
    <row r="130" spans="1:14" ht="25.5">
      <c r="A130" s="4">
        <v>2</v>
      </c>
      <c r="B130" s="11" t="s">
        <v>672</v>
      </c>
      <c r="C130" s="5">
        <v>204.7</v>
      </c>
      <c r="D130" s="5">
        <v>204.7</v>
      </c>
      <c r="E130" s="38">
        <f>D130*L130</f>
        <v>7082620</v>
      </c>
      <c r="F130" s="28" t="s">
        <v>170</v>
      </c>
      <c r="G130" s="28" t="s">
        <v>170</v>
      </c>
      <c r="H130" s="28" t="s">
        <v>170</v>
      </c>
      <c r="I130" s="28" t="s">
        <v>170</v>
      </c>
      <c r="J130" s="53">
        <f>E130</f>
        <v>7082620</v>
      </c>
      <c r="K130" s="54">
        <v>599445</v>
      </c>
      <c r="L130" s="53">
        <v>34600</v>
      </c>
      <c r="N130" s="9"/>
    </row>
    <row r="131" spans="1:14" ht="12.75">
      <c r="A131" s="4">
        <v>3</v>
      </c>
      <c r="B131" s="11" t="s">
        <v>673</v>
      </c>
      <c r="C131" s="5">
        <v>158.3</v>
      </c>
      <c r="D131" s="5">
        <v>158.3</v>
      </c>
      <c r="E131" s="38">
        <f>D131*L131</f>
        <v>5477180</v>
      </c>
      <c r="F131" s="28" t="s">
        <v>170</v>
      </c>
      <c r="G131" s="28" t="s">
        <v>170</v>
      </c>
      <c r="H131" s="28" t="s">
        <v>170</v>
      </c>
      <c r="I131" s="28" t="s">
        <v>170</v>
      </c>
      <c r="J131" s="53">
        <f>E131</f>
        <v>5477180</v>
      </c>
      <c r="K131" s="54">
        <v>2172555</v>
      </c>
      <c r="L131" s="53">
        <v>34600</v>
      </c>
      <c r="N131" s="9"/>
    </row>
    <row r="132" spans="1:14" ht="25.5">
      <c r="A132" s="4">
        <v>4</v>
      </c>
      <c r="B132" s="11" t="s">
        <v>674</v>
      </c>
      <c r="C132" s="5">
        <v>117.1</v>
      </c>
      <c r="D132" s="5">
        <v>117.1</v>
      </c>
      <c r="E132" s="38">
        <f>D132*L132</f>
        <v>4051660</v>
      </c>
      <c r="F132" s="28" t="s">
        <v>170</v>
      </c>
      <c r="G132" s="28" t="s">
        <v>170</v>
      </c>
      <c r="H132" s="28" t="s">
        <v>170</v>
      </c>
      <c r="I132" s="28" t="s">
        <v>170</v>
      </c>
      <c r="J132" s="53">
        <f>E132</f>
        <v>4051660</v>
      </c>
      <c r="K132" s="54">
        <v>2214135</v>
      </c>
      <c r="L132" s="53">
        <v>34600</v>
      </c>
      <c r="N132" s="9"/>
    </row>
    <row r="133" spans="1:14" ht="25.5">
      <c r="A133" s="4">
        <v>5</v>
      </c>
      <c r="B133" s="11" t="s">
        <v>675</v>
      </c>
      <c r="C133" s="5">
        <v>180.2</v>
      </c>
      <c r="D133" s="5">
        <v>180.2</v>
      </c>
      <c r="E133" s="38">
        <f>D133*L133</f>
        <v>6234920</v>
      </c>
      <c r="F133" s="28" t="s">
        <v>170</v>
      </c>
      <c r="G133" s="28" t="s">
        <v>170</v>
      </c>
      <c r="H133" s="28" t="s">
        <v>170</v>
      </c>
      <c r="I133" s="28" t="s">
        <v>170</v>
      </c>
      <c r="J133" s="53">
        <f>E133</f>
        <v>6234920</v>
      </c>
      <c r="K133" s="54">
        <v>3527370</v>
      </c>
      <c r="L133" s="53">
        <v>34600</v>
      </c>
      <c r="N133" s="9"/>
    </row>
    <row r="134" spans="1:14" s="25" customFormat="1" ht="31.5" customHeight="1">
      <c r="A134" s="191" t="s">
        <v>114</v>
      </c>
      <c r="B134" s="211"/>
      <c r="C134" s="19">
        <f>SUM(C129:C133)</f>
        <v>782.7</v>
      </c>
      <c r="D134" s="19">
        <f>SUM(D129:D133)</f>
        <v>782.7</v>
      </c>
      <c r="E134" s="19">
        <f>SUM(E129:E133)</f>
        <v>27081420</v>
      </c>
      <c r="F134" s="28" t="s">
        <v>170</v>
      </c>
      <c r="G134" s="28" t="s">
        <v>170</v>
      </c>
      <c r="H134" s="28" t="s">
        <v>170</v>
      </c>
      <c r="I134" s="28" t="s">
        <v>170</v>
      </c>
      <c r="J134" s="67">
        <f>SUM(J129:J133)</f>
        <v>27081420</v>
      </c>
      <c r="K134" s="67">
        <f>SUM(K129:K133)</f>
        <v>9816345</v>
      </c>
      <c r="L134" s="67">
        <v>34600</v>
      </c>
      <c r="N134" s="78"/>
    </row>
    <row r="135" spans="1:14" ht="12.75">
      <c r="A135" s="230" t="s">
        <v>95</v>
      </c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N135" s="9"/>
    </row>
    <row r="136" spans="1:14" ht="12.75">
      <c r="A136" s="10">
        <v>1</v>
      </c>
      <c r="B136" s="11" t="s">
        <v>676</v>
      </c>
      <c r="C136" s="5">
        <v>719.1</v>
      </c>
      <c r="D136" s="5" t="s">
        <v>170</v>
      </c>
      <c r="E136" s="28" t="s">
        <v>170</v>
      </c>
      <c r="F136" s="28" t="s">
        <v>170</v>
      </c>
      <c r="G136" s="5" t="s">
        <v>170</v>
      </c>
      <c r="H136" s="28">
        <v>719.1</v>
      </c>
      <c r="I136" s="5">
        <f>H136*L136</f>
        <v>24880860</v>
      </c>
      <c r="J136" s="53">
        <f>I136</f>
        <v>24880860</v>
      </c>
      <c r="K136" s="54">
        <v>1975050</v>
      </c>
      <c r="L136" s="53">
        <v>34600</v>
      </c>
      <c r="N136" s="9"/>
    </row>
    <row r="137" spans="1:14" ht="12.75">
      <c r="A137" s="10">
        <v>2</v>
      </c>
      <c r="B137" s="11" t="s">
        <v>677</v>
      </c>
      <c r="C137" s="5">
        <v>737.4</v>
      </c>
      <c r="D137" s="5" t="s">
        <v>170</v>
      </c>
      <c r="E137" s="28" t="s">
        <v>170</v>
      </c>
      <c r="F137" s="28" t="s">
        <v>170</v>
      </c>
      <c r="G137" s="5" t="s">
        <v>170</v>
      </c>
      <c r="H137" s="28">
        <v>737.4</v>
      </c>
      <c r="I137" s="5">
        <f aca="true" t="shared" si="24" ref="I137:I180">H137*L137</f>
        <v>25514040</v>
      </c>
      <c r="J137" s="53">
        <f aca="true" t="shared" si="25" ref="J137:J180">I137</f>
        <v>25514040</v>
      </c>
      <c r="K137" s="54">
        <v>806305.5</v>
      </c>
      <c r="L137" s="53">
        <v>34600</v>
      </c>
      <c r="N137" s="9"/>
    </row>
    <row r="138" spans="1:14" ht="12.75">
      <c r="A138" s="10">
        <v>3</v>
      </c>
      <c r="B138" s="11" t="s">
        <v>678</v>
      </c>
      <c r="C138" s="5">
        <v>735.5</v>
      </c>
      <c r="D138" s="5" t="s">
        <v>170</v>
      </c>
      <c r="E138" s="28" t="s">
        <v>170</v>
      </c>
      <c r="F138" s="28" t="s">
        <v>170</v>
      </c>
      <c r="G138" s="5" t="s">
        <v>170</v>
      </c>
      <c r="H138" s="28">
        <v>735.5</v>
      </c>
      <c r="I138" s="5">
        <f t="shared" si="24"/>
        <v>25448300</v>
      </c>
      <c r="J138" s="53">
        <f t="shared" si="25"/>
        <v>25448300</v>
      </c>
      <c r="K138" s="54">
        <v>1784128.5</v>
      </c>
      <c r="L138" s="53">
        <v>34600</v>
      </c>
      <c r="N138" s="9"/>
    </row>
    <row r="139" spans="1:14" ht="12.75">
      <c r="A139" s="10">
        <v>4</v>
      </c>
      <c r="B139" s="11" t="s">
        <v>679</v>
      </c>
      <c r="C139" s="5">
        <v>281.5</v>
      </c>
      <c r="D139" s="5" t="s">
        <v>170</v>
      </c>
      <c r="E139" s="28" t="s">
        <v>170</v>
      </c>
      <c r="F139" s="28" t="s">
        <v>170</v>
      </c>
      <c r="G139" s="5" t="s">
        <v>170</v>
      </c>
      <c r="H139" s="28">
        <v>281.5</v>
      </c>
      <c r="I139" s="5">
        <f t="shared" si="24"/>
        <v>9739900</v>
      </c>
      <c r="J139" s="53">
        <f t="shared" si="25"/>
        <v>9739900</v>
      </c>
      <c r="K139" s="54">
        <f>J139*0.1</f>
        <v>973990</v>
      </c>
      <c r="L139" s="53">
        <v>34600</v>
      </c>
      <c r="N139" s="9"/>
    </row>
    <row r="140" spans="1:14" ht="12.75">
      <c r="A140" s="10">
        <v>5</v>
      </c>
      <c r="B140" s="11" t="s">
        <v>680</v>
      </c>
      <c r="C140" s="5">
        <v>42.9</v>
      </c>
      <c r="D140" s="5" t="s">
        <v>170</v>
      </c>
      <c r="E140" s="28" t="s">
        <v>170</v>
      </c>
      <c r="F140" s="28" t="s">
        <v>170</v>
      </c>
      <c r="G140" s="5" t="s">
        <v>170</v>
      </c>
      <c r="H140" s="28">
        <v>42.9</v>
      </c>
      <c r="I140" s="5">
        <f t="shared" si="24"/>
        <v>1484340</v>
      </c>
      <c r="J140" s="53">
        <f t="shared" si="25"/>
        <v>1484340</v>
      </c>
      <c r="K140" s="54">
        <f>J140*0.1</f>
        <v>148434</v>
      </c>
      <c r="L140" s="53">
        <v>34600</v>
      </c>
      <c r="N140" s="9"/>
    </row>
    <row r="141" spans="1:14" ht="12.75">
      <c r="A141" s="10">
        <v>6</v>
      </c>
      <c r="B141" s="11" t="s">
        <v>681</v>
      </c>
      <c r="C141" s="5">
        <v>266.3</v>
      </c>
      <c r="D141" s="5" t="s">
        <v>170</v>
      </c>
      <c r="E141" s="28" t="s">
        <v>170</v>
      </c>
      <c r="F141" s="28" t="s">
        <v>170</v>
      </c>
      <c r="G141" s="5" t="s">
        <v>170</v>
      </c>
      <c r="H141" s="28">
        <v>266.3</v>
      </c>
      <c r="I141" s="5">
        <f t="shared" si="24"/>
        <v>9213980</v>
      </c>
      <c r="J141" s="53">
        <f t="shared" si="25"/>
        <v>9213980</v>
      </c>
      <c r="K141" s="54">
        <f>J141*0.1</f>
        <v>921398</v>
      </c>
      <c r="L141" s="53">
        <v>34600</v>
      </c>
      <c r="N141" s="9"/>
    </row>
    <row r="142" spans="1:14" ht="12.75">
      <c r="A142" s="10">
        <v>7</v>
      </c>
      <c r="B142" s="11" t="s">
        <v>682</v>
      </c>
      <c r="C142" s="5">
        <v>245.2</v>
      </c>
      <c r="D142" s="5" t="s">
        <v>170</v>
      </c>
      <c r="E142" s="28" t="s">
        <v>170</v>
      </c>
      <c r="F142" s="28" t="s">
        <v>170</v>
      </c>
      <c r="G142" s="5" t="s">
        <v>170</v>
      </c>
      <c r="H142" s="28">
        <v>245.2</v>
      </c>
      <c r="I142" s="5">
        <f t="shared" si="24"/>
        <v>8483920</v>
      </c>
      <c r="J142" s="53">
        <f t="shared" si="25"/>
        <v>8483920</v>
      </c>
      <c r="K142" s="54">
        <v>155925</v>
      </c>
      <c r="L142" s="53">
        <v>34600</v>
      </c>
      <c r="N142" s="9"/>
    </row>
    <row r="143" spans="1:14" ht="12.75">
      <c r="A143" s="10">
        <v>8</v>
      </c>
      <c r="B143" s="11" t="s">
        <v>683</v>
      </c>
      <c r="C143" s="5">
        <v>204</v>
      </c>
      <c r="D143" s="5" t="s">
        <v>170</v>
      </c>
      <c r="E143" s="28" t="s">
        <v>170</v>
      </c>
      <c r="F143" s="28" t="s">
        <v>170</v>
      </c>
      <c r="G143" s="5" t="s">
        <v>170</v>
      </c>
      <c r="H143" s="28">
        <v>204</v>
      </c>
      <c r="I143" s="5">
        <f t="shared" si="24"/>
        <v>7058400</v>
      </c>
      <c r="J143" s="53">
        <f t="shared" si="25"/>
        <v>7058400</v>
      </c>
      <c r="K143" s="54">
        <f>J143*0.1</f>
        <v>705840</v>
      </c>
      <c r="L143" s="53">
        <v>34600</v>
      </c>
      <c r="N143" s="9"/>
    </row>
    <row r="144" spans="1:14" ht="12.75">
      <c r="A144" s="10">
        <v>9</v>
      </c>
      <c r="B144" s="11" t="s">
        <v>684</v>
      </c>
      <c r="C144" s="5">
        <v>136.3</v>
      </c>
      <c r="D144" s="5" t="s">
        <v>170</v>
      </c>
      <c r="E144" s="28" t="s">
        <v>170</v>
      </c>
      <c r="F144" s="28" t="s">
        <v>170</v>
      </c>
      <c r="G144" s="5" t="s">
        <v>170</v>
      </c>
      <c r="H144" s="28">
        <v>136.3</v>
      </c>
      <c r="I144" s="5">
        <f t="shared" si="24"/>
        <v>4715980</v>
      </c>
      <c r="J144" s="53">
        <f t="shared" si="25"/>
        <v>4715980</v>
      </c>
      <c r="K144" s="54">
        <v>381150</v>
      </c>
      <c r="L144" s="53">
        <v>34600</v>
      </c>
      <c r="N144" s="9"/>
    </row>
    <row r="145" spans="1:14" ht="12.75">
      <c r="A145" s="10">
        <v>10</v>
      </c>
      <c r="B145" s="11" t="s">
        <v>685</v>
      </c>
      <c r="C145" s="5">
        <v>70.1</v>
      </c>
      <c r="D145" s="5" t="s">
        <v>170</v>
      </c>
      <c r="E145" s="28" t="s">
        <v>170</v>
      </c>
      <c r="F145" s="28" t="s">
        <v>170</v>
      </c>
      <c r="G145" s="5" t="s">
        <v>170</v>
      </c>
      <c r="H145" s="28">
        <v>70.1</v>
      </c>
      <c r="I145" s="5">
        <f t="shared" si="24"/>
        <v>2425460</v>
      </c>
      <c r="J145" s="53">
        <f t="shared" si="25"/>
        <v>2425460</v>
      </c>
      <c r="K145" s="54">
        <f aca="true" t="shared" si="26" ref="K145:K150">J145*0.1</f>
        <v>242546</v>
      </c>
      <c r="L145" s="53">
        <v>34600</v>
      </c>
      <c r="N145" s="9"/>
    </row>
    <row r="146" spans="1:14" ht="12.75">
      <c r="A146" s="10">
        <v>11</v>
      </c>
      <c r="B146" s="11" t="s">
        <v>686</v>
      </c>
      <c r="C146" s="5">
        <v>148.5</v>
      </c>
      <c r="D146" s="5" t="s">
        <v>170</v>
      </c>
      <c r="E146" s="28" t="s">
        <v>170</v>
      </c>
      <c r="F146" s="28" t="s">
        <v>170</v>
      </c>
      <c r="G146" s="5" t="s">
        <v>170</v>
      </c>
      <c r="H146" s="28">
        <v>148.5</v>
      </c>
      <c r="I146" s="5">
        <f t="shared" si="24"/>
        <v>5138100</v>
      </c>
      <c r="J146" s="53">
        <f t="shared" si="25"/>
        <v>5138100</v>
      </c>
      <c r="K146" s="54">
        <f t="shared" si="26"/>
        <v>513810</v>
      </c>
      <c r="L146" s="53">
        <v>34600</v>
      </c>
      <c r="N146" s="9"/>
    </row>
    <row r="147" spans="1:14" ht="12.75">
      <c r="A147" s="10">
        <v>12</v>
      </c>
      <c r="B147" s="11" t="s">
        <v>687</v>
      </c>
      <c r="C147" s="5">
        <v>165.4</v>
      </c>
      <c r="D147" s="5" t="s">
        <v>170</v>
      </c>
      <c r="E147" s="28" t="s">
        <v>170</v>
      </c>
      <c r="F147" s="28" t="s">
        <v>170</v>
      </c>
      <c r="G147" s="5" t="s">
        <v>170</v>
      </c>
      <c r="H147" s="28">
        <v>165.4</v>
      </c>
      <c r="I147" s="5">
        <f t="shared" si="24"/>
        <v>5722840</v>
      </c>
      <c r="J147" s="53">
        <f t="shared" si="25"/>
        <v>5722840</v>
      </c>
      <c r="K147" s="54">
        <f t="shared" si="26"/>
        <v>572284</v>
      </c>
      <c r="L147" s="53">
        <v>34600</v>
      </c>
      <c r="N147" s="9"/>
    </row>
    <row r="148" spans="1:14" ht="25.5">
      <c r="A148" s="10">
        <v>13</v>
      </c>
      <c r="B148" s="11" t="s">
        <v>688</v>
      </c>
      <c r="C148" s="5">
        <v>449.7</v>
      </c>
      <c r="D148" s="5" t="s">
        <v>170</v>
      </c>
      <c r="E148" s="28" t="s">
        <v>170</v>
      </c>
      <c r="F148" s="28" t="s">
        <v>170</v>
      </c>
      <c r="G148" s="5" t="s">
        <v>170</v>
      </c>
      <c r="H148" s="28">
        <v>449.7</v>
      </c>
      <c r="I148" s="5">
        <f t="shared" si="24"/>
        <v>15559620</v>
      </c>
      <c r="J148" s="53">
        <f t="shared" si="25"/>
        <v>15559620</v>
      </c>
      <c r="K148" s="54">
        <f t="shared" si="26"/>
        <v>1555962</v>
      </c>
      <c r="L148" s="53">
        <v>34600</v>
      </c>
      <c r="N148" s="9"/>
    </row>
    <row r="149" spans="1:14" ht="25.5">
      <c r="A149" s="10">
        <v>14</v>
      </c>
      <c r="B149" s="11" t="s">
        <v>689</v>
      </c>
      <c r="C149" s="5">
        <v>194.9</v>
      </c>
      <c r="D149" s="5" t="s">
        <v>170</v>
      </c>
      <c r="E149" s="28" t="s">
        <v>170</v>
      </c>
      <c r="F149" s="28" t="s">
        <v>170</v>
      </c>
      <c r="G149" s="5" t="s">
        <v>170</v>
      </c>
      <c r="H149" s="28">
        <v>194.9</v>
      </c>
      <c r="I149" s="5">
        <f t="shared" si="24"/>
        <v>6743540</v>
      </c>
      <c r="J149" s="53">
        <f t="shared" si="25"/>
        <v>6743540</v>
      </c>
      <c r="K149" s="54">
        <f t="shared" si="26"/>
        <v>674354</v>
      </c>
      <c r="L149" s="53">
        <v>34600</v>
      </c>
      <c r="N149" s="9"/>
    </row>
    <row r="150" spans="1:14" ht="12.75">
      <c r="A150" s="10">
        <v>15</v>
      </c>
      <c r="B150" s="11" t="s">
        <v>690</v>
      </c>
      <c r="C150" s="5">
        <v>487.5</v>
      </c>
      <c r="D150" s="5" t="s">
        <v>170</v>
      </c>
      <c r="E150" s="28" t="s">
        <v>170</v>
      </c>
      <c r="F150" s="28" t="s">
        <v>170</v>
      </c>
      <c r="G150" s="5" t="s">
        <v>170</v>
      </c>
      <c r="H150" s="28">
        <v>487.5</v>
      </c>
      <c r="I150" s="5">
        <f t="shared" si="24"/>
        <v>16867500</v>
      </c>
      <c r="J150" s="53">
        <f t="shared" si="25"/>
        <v>16867500</v>
      </c>
      <c r="K150" s="54">
        <f t="shared" si="26"/>
        <v>1686750</v>
      </c>
      <c r="L150" s="53">
        <v>34600</v>
      </c>
      <c r="N150" s="9"/>
    </row>
    <row r="151" spans="1:14" ht="12.75">
      <c r="A151" s="10">
        <v>16</v>
      </c>
      <c r="B151" s="11" t="s">
        <v>691</v>
      </c>
      <c r="C151" s="5">
        <v>70.2</v>
      </c>
      <c r="D151" s="5" t="s">
        <v>170</v>
      </c>
      <c r="E151" s="28" t="s">
        <v>170</v>
      </c>
      <c r="F151" s="28" t="s">
        <v>170</v>
      </c>
      <c r="G151" s="5" t="s">
        <v>170</v>
      </c>
      <c r="H151" s="28">
        <v>70.2</v>
      </c>
      <c r="I151" s="5">
        <f t="shared" si="24"/>
        <v>2428920</v>
      </c>
      <c r="J151" s="53">
        <f t="shared" si="25"/>
        <v>2428920</v>
      </c>
      <c r="K151" s="54">
        <v>246015</v>
      </c>
      <c r="L151" s="53">
        <v>34600</v>
      </c>
      <c r="N151" s="9"/>
    </row>
    <row r="152" spans="1:14" ht="12.75">
      <c r="A152" s="10">
        <v>17</v>
      </c>
      <c r="B152" s="11" t="s">
        <v>692</v>
      </c>
      <c r="C152" s="5">
        <v>109.7</v>
      </c>
      <c r="D152" s="5" t="s">
        <v>170</v>
      </c>
      <c r="E152" s="28" t="s">
        <v>170</v>
      </c>
      <c r="F152" s="28" t="s">
        <v>170</v>
      </c>
      <c r="G152" s="5" t="s">
        <v>170</v>
      </c>
      <c r="H152" s="28">
        <v>109.7</v>
      </c>
      <c r="I152" s="5">
        <f t="shared" si="24"/>
        <v>3795620</v>
      </c>
      <c r="J152" s="53">
        <f t="shared" si="25"/>
        <v>3795620</v>
      </c>
      <c r="K152" s="54">
        <v>405405</v>
      </c>
      <c r="L152" s="53">
        <v>34600</v>
      </c>
      <c r="N152" s="9"/>
    </row>
    <row r="153" spans="1:14" ht="12.75">
      <c r="A153" s="10">
        <v>18</v>
      </c>
      <c r="B153" s="11" t="s">
        <v>693</v>
      </c>
      <c r="C153" s="5">
        <v>93.6</v>
      </c>
      <c r="D153" s="5" t="s">
        <v>170</v>
      </c>
      <c r="E153" s="28" t="s">
        <v>170</v>
      </c>
      <c r="F153" s="28" t="s">
        <v>170</v>
      </c>
      <c r="G153" s="5" t="s">
        <v>170</v>
      </c>
      <c r="H153" s="28">
        <v>93.6</v>
      </c>
      <c r="I153" s="5">
        <f t="shared" si="24"/>
        <v>3238560</v>
      </c>
      <c r="J153" s="53">
        <f t="shared" si="25"/>
        <v>3238560</v>
      </c>
      <c r="K153" s="54">
        <f>J153*0.1</f>
        <v>323856</v>
      </c>
      <c r="L153" s="53">
        <v>34600</v>
      </c>
      <c r="N153" s="9"/>
    </row>
    <row r="154" spans="1:14" ht="12.75">
      <c r="A154" s="10">
        <v>19</v>
      </c>
      <c r="B154" s="11" t="s">
        <v>694</v>
      </c>
      <c r="C154" s="5">
        <v>173.8</v>
      </c>
      <c r="D154" s="5" t="s">
        <v>170</v>
      </c>
      <c r="E154" s="28" t="s">
        <v>170</v>
      </c>
      <c r="F154" s="28" t="s">
        <v>170</v>
      </c>
      <c r="G154" s="5" t="s">
        <v>170</v>
      </c>
      <c r="H154" s="28">
        <v>173.8</v>
      </c>
      <c r="I154" s="5">
        <f t="shared" si="24"/>
        <v>6013480</v>
      </c>
      <c r="J154" s="53">
        <f t="shared" si="25"/>
        <v>6013480</v>
      </c>
      <c r="K154" s="54">
        <v>2069298</v>
      </c>
      <c r="L154" s="53">
        <v>34600</v>
      </c>
      <c r="N154" s="9"/>
    </row>
    <row r="155" spans="1:14" ht="25.5">
      <c r="A155" s="10">
        <v>20</v>
      </c>
      <c r="B155" s="11" t="s">
        <v>695</v>
      </c>
      <c r="C155" s="5">
        <v>619.1</v>
      </c>
      <c r="D155" s="5" t="s">
        <v>170</v>
      </c>
      <c r="E155" s="28" t="s">
        <v>170</v>
      </c>
      <c r="F155" s="28" t="s">
        <v>170</v>
      </c>
      <c r="G155" s="5" t="s">
        <v>170</v>
      </c>
      <c r="H155" s="28">
        <v>619.1</v>
      </c>
      <c r="I155" s="5">
        <f t="shared" si="24"/>
        <v>21420860</v>
      </c>
      <c r="J155" s="53">
        <f t="shared" si="25"/>
        <v>21420860</v>
      </c>
      <c r="K155" s="54">
        <v>243589.5</v>
      </c>
      <c r="L155" s="53">
        <v>34600</v>
      </c>
      <c r="N155" s="9"/>
    </row>
    <row r="156" spans="1:14" ht="12.75">
      <c r="A156" s="10">
        <v>21</v>
      </c>
      <c r="B156" s="11" t="s">
        <v>696</v>
      </c>
      <c r="C156" s="5">
        <v>632.9</v>
      </c>
      <c r="D156" s="5" t="s">
        <v>170</v>
      </c>
      <c r="E156" s="28" t="s">
        <v>170</v>
      </c>
      <c r="F156" s="28" t="s">
        <v>170</v>
      </c>
      <c r="G156" s="5" t="s">
        <v>170</v>
      </c>
      <c r="H156" s="28">
        <v>632.9</v>
      </c>
      <c r="I156" s="5">
        <f t="shared" si="24"/>
        <v>21898340</v>
      </c>
      <c r="J156" s="53">
        <f t="shared" si="25"/>
        <v>21898340</v>
      </c>
      <c r="K156" s="54">
        <v>897435</v>
      </c>
      <c r="L156" s="53">
        <v>34600</v>
      </c>
      <c r="N156" s="9"/>
    </row>
    <row r="157" spans="1:14" ht="12.75">
      <c r="A157" s="10">
        <v>22</v>
      </c>
      <c r="B157" s="11" t="s">
        <v>697</v>
      </c>
      <c r="C157" s="5">
        <v>625.1</v>
      </c>
      <c r="D157" s="5" t="s">
        <v>170</v>
      </c>
      <c r="E157" s="28" t="s">
        <v>170</v>
      </c>
      <c r="F157" s="28" t="s">
        <v>170</v>
      </c>
      <c r="G157" s="5" t="s">
        <v>170</v>
      </c>
      <c r="H157" s="28">
        <v>625.1</v>
      </c>
      <c r="I157" s="5">
        <f t="shared" si="24"/>
        <v>21628460</v>
      </c>
      <c r="J157" s="53">
        <f t="shared" si="25"/>
        <v>21628460</v>
      </c>
      <c r="K157" s="54">
        <v>240817.5</v>
      </c>
      <c r="L157" s="53">
        <v>34600</v>
      </c>
      <c r="N157" s="9"/>
    </row>
    <row r="158" spans="1:14" ht="12.75">
      <c r="A158" s="10">
        <v>23</v>
      </c>
      <c r="B158" s="11" t="s">
        <v>698</v>
      </c>
      <c r="C158" s="5">
        <v>829.71</v>
      </c>
      <c r="D158" s="5" t="s">
        <v>170</v>
      </c>
      <c r="E158" s="28" t="s">
        <v>170</v>
      </c>
      <c r="F158" s="28" t="s">
        <v>170</v>
      </c>
      <c r="G158" s="5" t="s">
        <v>170</v>
      </c>
      <c r="H158" s="28">
        <v>829.71</v>
      </c>
      <c r="I158" s="5">
        <f t="shared" si="24"/>
        <v>28707966</v>
      </c>
      <c r="J158" s="53">
        <f t="shared" si="25"/>
        <v>28707966</v>
      </c>
      <c r="K158" s="54">
        <v>1484752.5</v>
      </c>
      <c r="L158" s="53">
        <v>34600</v>
      </c>
      <c r="N158" s="9"/>
    </row>
    <row r="159" spans="1:14" ht="12.75">
      <c r="A159" s="10">
        <v>24</v>
      </c>
      <c r="B159" s="36" t="s">
        <v>699</v>
      </c>
      <c r="C159" s="5">
        <v>103.7</v>
      </c>
      <c r="D159" s="5" t="s">
        <v>170</v>
      </c>
      <c r="E159" s="28" t="s">
        <v>170</v>
      </c>
      <c r="F159" s="28" t="s">
        <v>170</v>
      </c>
      <c r="G159" s="5" t="s">
        <v>170</v>
      </c>
      <c r="H159" s="28">
        <v>103.7</v>
      </c>
      <c r="I159" s="5">
        <f t="shared" si="24"/>
        <v>3588020</v>
      </c>
      <c r="J159" s="53">
        <f t="shared" si="25"/>
        <v>3588020</v>
      </c>
      <c r="K159" s="54">
        <v>706860</v>
      </c>
      <c r="L159" s="53">
        <v>34600</v>
      </c>
      <c r="N159" s="9"/>
    </row>
    <row r="160" spans="1:14" ht="12.75">
      <c r="A160" s="10">
        <v>25</v>
      </c>
      <c r="B160" s="36" t="s">
        <v>700</v>
      </c>
      <c r="C160" s="5">
        <v>75.1</v>
      </c>
      <c r="D160" s="5" t="s">
        <v>170</v>
      </c>
      <c r="E160" s="28" t="s">
        <v>170</v>
      </c>
      <c r="F160" s="28" t="s">
        <v>170</v>
      </c>
      <c r="G160" s="5" t="s">
        <v>170</v>
      </c>
      <c r="H160" s="28">
        <v>75.1</v>
      </c>
      <c r="I160" s="5">
        <f t="shared" si="24"/>
        <v>2598460</v>
      </c>
      <c r="J160" s="53">
        <f t="shared" si="25"/>
        <v>2598460</v>
      </c>
      <c r="K160" s="54">
        <f>J160*0.1</f>
        <v>259846</v>
      </c>
      <c r="L160" s="53">
        <v>34600</v>
      </c>
      <c r="N160" s="9"/>
    </row>
    <row r="161" spans="1:14" ht="12.75">
      <c r="A161" s="10">
        <v>26</v>
      </c>
      <c r="B161" s="36" t="s">
        <v>701</v>
      </c>
      <c r="C161" s="5">
        <v>1016.8</v>
      </c>
      <c r="D161" s="5" t="s">
        <v>170</v>
      </c>
      <c r="E161" s="28" t="s">
        <v>170</v>
      </c>
      <c r="F161" s="28" t="s">
        <v>170</v>
      </c>
      <c r="G161" s="5" t="s">
        <v>170</v>
      </c>
      <c r="H161" s="28">
        <v>1016.8</v>
      </c>
      <c r="I161" s="5">
        <f t="shared" si="24"/>
        <v>35181280</v>
      </c>
      <c r="J161" s="53">
        <f t="shared" si="25"/>
        <v>35181280</v>
      </c>
      <c r="K161" s="54">
        <v>1733193</v>
      </c>
      <c r="L161" s="53">
        <v>34600</v>
      </c>
      <c r="N161" s="9"/>
    </row>
    <row r="162" spans="1:14" ht="12.75">
      <c r="A162" s="10">
        <v>27</v>
      </c>
      <c r="B162" s="36" t="s">
        <v>702</v>
      </c>
      <c r="C162" s="5">
        <v>414</v>
      </c>
      <c r="D162" s="5" t="s">
        <v>170</v>
      </c>
      <c r="E162" s="28" t="s">
        <v>170</v>
      </c>
      <c r="F162" s="28" t="s">
        <v>170</v>
      </c>
      <c r="G162" s="5" t="s">
        <v>170</v>
      </c>
      <c r="H162" s="28">
        <v>414</v>
      </c>
      <c r="I162" s="5">
        <f t="shared" si="24"/>
        <v>14324400</v>
      </c>
      <c r="J162" s="53">
        <f t="shared" si="25"/>
        <v>14324400</v>
      </c>
      <c r="K162" s="54">
        <v>34303.5</v>
      </c>
      <c r="L162" s="53">
        <v>34600</v>
      </c>
      <c r="N162" s="9"/>
    </row>
    <row r="163" spans="1:14" ht="12.75">
      <c r="A163" s="10">
        <v>28</v>
      </c>
      <c r="B163" s="36" t="s">
        <v>703</v>
      </c>
      <c r="C163" s="5">
        <v>430.8</v>
      </c>
      <c r="D163" s="5" t="s">
        <v>170</v>
      </c>
      <c r="E163" s="28" t="s">
        <v>170</v>
      </c>
      <c r="F163" s="28" t="s">
        <v>170</v>
      </c>
      <c r="G163" s="5" t="s">
        <v>170</v>
      </c>
      <c r="H163" s="28">
        <v>430.8</v>
      </c>
      <c r="I163" s="5">
        <f t="shared" si="24"/>
        <v>14905680</v>
      </c>
      <c r="J163" s="53">
        <f t="shared" si="25"/>
        <v>14905680</v>
      </c>
      <c r="K163" s="54">
        <v>55093.5</v>
      </c>
      <c r="L163" s="53">
        <v>34600</v>
      </c>
      <c r="N163" s="9"/>
    </row>
    <row r="164" spans="1:14" ht="12.75">
      <c r="A164" s="10">
        <v>29</v>
      </c>
      <c r="B164" s="36" t="s">
        <v>704</v>
      </c>
      <c r="C164" s="5">
        <v>59.1</v>
      </c>
      <c r="D164" s="5" t="s">
        <v>170</v>
      </c>
      <c r="E164" s="28" t="s">
        <v>170</v>
      </c>
      <c r="F164" s="28" t="s">
        <v>170</v>
      </c>
      <c r="G164" s="5" t="s">
        <v>170</v>
      </c>
      <c r="H164" s="28">
        <v>59.1</v>
      </c>
      <c r="I164" s="5">
        <f t="shared" si="24"/>
        <v>2044860</v>
      </c>
      <c r="J164" s="53">
        <f t="shared" si="25"/>
        <v>2044860</v>
      </c>
      <c r="K164" s="54">
        <f>J164*0.1</f>
        <v>204486</v>
      </c>
      <c r="L164" s="53">
        <v>34600</v>
      </c>
      <c r="N164" s="9"/>
    </row>
    <row r="165" spans="1:14" ht="25.5">
      <c r="A165" s="10">
        <v>30</v>
      </c>
      <c r="B165" s="36" t="s">
        <v>705</v>
      </c>
      <c r="C165" s="5">
        <v>125.3</v>
      </c>
      <c r="D165" s="5" t="s">
        <v>170</v>
      </c>
      <c r="E165" s="28" t="s">
        <v>170</v>
      </c>
      <c r="F165" s="28" t="s">
        <v>170</v>
      </c>
      <c r="G165" s="5" t="s">
        <v>170</v>
      </c>
      <c r="H165" s="28">
        <v>125.3</v>
      </c>
      <c r="I165" s="5">
        <f t="shared" si="24"/>
        <v>4335380</v>
      </c>
      <c r="J165" s="53">
        <f t="shared" si="25"/>
        <v>4335380</v>
      </c>
      <c r="K165" s="54">
        <v>318780</v>
      </c>
      <c r="L165" s="53">
        <v>34600</v>
      </c>
      <c r="N165" s="9"/>
    </row>
    <row r="166" spans="1:14" ht="25.5">
      <c r="A166" s="10">
        <v>31</v>
      </c>
      <c r="B166" s="36" t="s">
        <v>706</v>
      </c>
      <c r="C166" s="5">
        <v>120</v>
      </c>
      <c r="D166" s="5" t="s">
        <v>170</v>
      </c>
      <c r="E166" s="28" t="s">
        <v>170</v>
      </c>
      <c r="F166" s="28" t="s">
        <v>170</v>
      </c>
      <c r="G166" s="5" t="s">
        <v>170</v>
      </c>
      <c r="H166" s="28">
        <v>120</v>
      </c>
      <c r="I166" s="5">
        <f t="shared" si="24"/>
        <v>4152000</v>
      </c>
      <c r="J166" s="53">
        <f t="shared" si="25"/>
        <v>4152000</v>
      </c>
      <c r="K166" s="54">
        <f>J166*0.1</f>
        <v>415200</v>
      </c>
      <c r="L166" s="53">
        <v>34600</v>
      </c>
      <c r="N166" s="9"/>
    </row>
    <row r="167" spans="1:14" ht="12.75" customHeight="1">
      <c r="A167" s="10">
        <v>32</v>
      </c>
      <c r="B167" s="36" t="s">
        <v>707</v>
      </c>
      <c r="C167" s="5">
        <v>677.6</v>
      </c>
      <c r="D167" s="5" t="s">
        <v>170</v>
      </c>
      <c r="E167" s="28" t="s">
        <v>170</v>
      </c>
      <c r="F167" s="28" t="s">
        <v>170</v>
      </c>
      <c r="G167" s="5" t="s">
        <v>170</v>
      </c>
      <c r="H167" s="28">
        <v>677.6</v>
      </c>
      <c r="I167" s="5">
        <f t="shared" si="24"/>
        <v>23444960</v>
      </c>
      <c r="J167" s="53">
        <f t="shared" si="25"/>
        <v>23444960</v>
      </c>
      <c r="K167" s="54">
        <v>184684.5</v>
      </c>
      <c r="L167" s="53">
        <v>34600</v>
      </c>
      <c r="N167" s="9"/>
    </row>
    <row r="168" spans="1:14" ht="12.75" customHeight="1">
      <c r="A168" s="10">
        <v>33</v>
      </c>
      <c r="B168" s="36" t="s">
        <v>708</v>
      </c>
      <c r="C168" s="5">
        <v>673.2</v>
      </c>
      <c r="D168" s="5" t="s">
        <v>170</v>
      </c>
      <c r="E168" s="28" t="s">
        <v>170</v>
      </c>
      <c r="F168" s="28" t="s">
        <v>170</v>
      </c>
      <c r="G168" s="5" t="s">
        <v>170</v>
      </c>
      <c r="H168" s="28">
        <v>673.2</v>
      </c>
      <c r="I168" s="5">
        <f t="shared" si="24"/>
        <v>23292720</v>
      </c>
      <c r="J168" s="53">
        <f t="shared" si="25"/>
        <v>23292720</v>
      </c>
      <c r="K168" s="54">
        <v>337491</v>
      </c>
      <c r="L168" s="53">
        <v>34600</v>
      </c>
      <c r="N168" s="9"/>
    </row>
    <row r="169" spans="1:14" ht="12.75" customHeight="1">
      <c r="A169" s="10">
        <v>34</v>
      </c>
      <c r="B169" s="36" t="s">
        <v>709</v>
      </c>
      <c r="C169" s="5">
        <v>663.3</v>
      </c>
      <c r="D169" s="5" t="s">
        <v>170</v>
      </c>
      <c r="E169" s="28" t="s">
        <v>170</v>
      </c>
      <c r="F169" s="28" t="s">
        <v>170</v>
      </c>
      <c r="G169" s="5" t="s">
        <v>170</v>
      </c>
      <c r="H169" s="28">
        <v>663.3</v>
      </c>
      <c r="I169" s="5">
        <f t="shared" si="24"/>
        <v>22950180</v>
      </c>
      <c r="J169" s="53">
        <f t="shared" si="25"/>
        <v>22950180</v>
      </c>
      <c r="K169" s="54">
        <v>449410.5</v>
      </c>
      <c r="L169" s="53">
        <v>34600</v>
      </c>
      <c r="N169" s="9"/>
    </row>
    <row r="170" spans="1:14" ht="25.5">
      <c r="A170" s="10">
        <v>35</v>
      </c>
      <c r="B170" s="36" t="s">
        <v>710</v>
      </c>
      <c r="C170" s="5">
        <v>688.1</v>
      </c>
      <c r="D170" s="5" t="s">
        <v>170</v>
      </c>
      <c r="E170" s="28" t="s">
        <v>170</v>
      </c>
      <c r="F170" s="28" t="s">
        <v>170</v>
      </c>
      <c r="G170" s="5" t="s">
        <v>170</v>
      </c>
      <c r="H170" s="28">
        <v>688.1</v>
      </c>
      <c r="I170" s="5">
        <f t="shared" si="24"/>
        <v>23808260</v>
      </c>
      <c r="J170" s="53">
        <f t="shared" si="25"/>
        <v>23808260</v>
      </c>
      <c r="K170" s="54">
        <v>307345.5</v>
      </c>
      <c r="L170" s="53">
        <v>34600</v>
      </c>
      <c r="N170" s="9"/>
    </row>
    <row r="171" spans="1:14" ht="12.75">
      <c r="A171" s="10">
        <v>36</v>
      </c>
      <c r="B171" s="36" t="s">
        <v>711</v>
      </c>
      <c r="C171" s="5">
        <v>32.4</v>
      </c>
      <c r="D171" s="5" t="s">
        <v>170</v>
      </c>
      <c r="E171" s="28" t="s">
        <v>170</v>
      </c>
      <c r="F171" s="28" t="s">
        <v>170</v>
      </c>
      <c r="G171" s="5" t="s">
        <v>170</v>
      </c>
      <c r="H171" s="28">
        <v>32.4</v>
      </c>
      <c r="I171" s="5">
        <f t="shared" si="24"/>
        <v>1121040</v>
      </c>
      <c r="J171" s="53">
        <f t="shared" si="25"/>
        <v>1121040</v>
      </c>
      <c r="K171" s="54">
        <f aca="true" t="shared" si="27" ref="K171:K176">J171*0.1</f>
        <v>112104</v>
      </c>
      <c r="L171" s="53">
        <v>34600</v>
      </c>
      <c r="N171" s="9"/>
    </row>
    <row r="172" spans="1:14" ht="12.75">
      <c r="A172" s="10">
        <v>37</v>
      </c>
      <c r="B172" s="36" t="s">
        <v>712</v>
      </c>
      <c r="C172" s="5">
        <v>481.8</v>
      </c>
      <c r="D172" s="5" t="s">
        <v>170</v>
      </c>
      <c r="E172" s="28" t="s">
        <v>170</v>
      </c>
      <c r="F172" s="28" t="s">
        <v>170</v>
      </c>
      <c r="G172" s="5" t="s">
        <v>170</v>
      </c>
      <c r="H172" s="28">
        <v>481.8</v>
      </c>
      <c r="I172" s="5">
        <f t="shared" si="24"/>
        <v>16670280</v>
      </c>
      <c r="J172" s="53">
        <f t="shared" si="25"/>
        <v>16670280</v>
      </c>
      <c r="K172" s="54">
        <f t="shared" si="27"/>
        <v>1667028</v>
      </c>
      <c r="L172" s="53">
        <v>34600</v>
      </c>
      <c r="N172" s="9"/>
    </row>
    <row r="173" spans="1:14" ht="12.75">
      <c r="A173" s="10">
        <v>38</v>
      </c>
      <c r="B173" s="36" t="s">
        <v>713</v>
      </c>
      <c r="C173" s="5">
        <v>414.1</v>
      </c>
      <c r="D173" s="5" t="s">
        <v>170</v>
      </c>
      <c r="E173" s="28" t="s">
        <v>170</v>
      </c>
      <c r="F173" s="28" t="s">
        <v>170</v>
      </c>
      <c r="G173" s="5" t="s">
        <v>170</v>
      </c>
      <c r="H173" s="28">
        <v>414.1</v>
      </c>
      <c r="I173" s="5">
        <f t="shared" si="24"/>
        <v>14327860</v>
      </c>
      <c r="J173" s="53">
        <f t="shared" si="25"/>
        <v>14327860</v>
      </c>
      <c r="K173" s="54">
        <f t="shared" si="27"/>
        <v>1432786</v>
      </c>
      <c r="L173" s="53">
        <v>34600</v>
      </c>
      <c r="N173" s="9"/>
    </row>
    <row r="174" spans="1:14" ht="12.75">
      <c r="A174" s="10">
        <v>39</v>
      </c>
      <c r="B174" s="36" t="s">
        <v>714</v>
      </c>
      <c r="C174" s="5">
        <v>637</v>
      </c>
      <c r="D174" s="5" t="s">
        <v>170</v>
      </c>
      <c r="E174" s="28" t="s">
        <v>170</v>
      </c>
      <c r="F174" s="28" t="s">
        <v>170</v>
      </c>
      <c r="G174" s="5" t="s">
        <v>170</v>
      </c>
      <c r="H174" s="28">
        <v>637</v>
      </c>
      <c r="I174" s="5">
        <f t="shared" si="24"/>
        <v>22040200</v>
      </c>
      <c r="J174" s="53">
        <f t="shared" si="25"/>
        <v>22040200</v>
      </c>
      <c r="K174" s="54">
        <f t="shared" si="27"/>
        <v>2204020</v>
      </c>
      <c r="L174" s="53">
        <v>34600</v>
      </c>
      <c r="N174" s="9"/>
    </row>
    <row r="175" spans="1:14" ht="12.75">
      <c r="A175" s="10">
        <v>40</v>
      </c>
      <c r="B175" s="36" t="s">
        <v>715</v>
      </c>
      <c r="C175" s="5">
        <v>364.4</v>
      </c>
      <c r="D175" s="5" t="s">
        <v>170</v>
      </c>
      <c r="E175" s="28" t="s">
        <v>170</v>
      </c>
      <c r="F175" s="28" t="s">
        <v>170</v>
      </c>
      <c r="G175" s="5" t="s">
        <v>170</v>
      </c>
      <c r="H175" s="28">
        <v>364.4</v>
      </c>
      <c r="I175" s="5">
        <f t="shared" si="24"/>
        <v>12608240</v>
      </c>
      <c r="J175" s="53">
        <f t="shared" si="25"/>
        <v>12608240</v>
      </c>
      <c r="K175" s="54">
        <f t="shared" si="27"/>
        <v>1260824</v>
      </c>
      <c r="L175" s="53">
        <v>34600</v>
      </c>
      <c r="N175" s="9"/>
    </row>
    <row r="176" spans="1:14" ht="12.75">
      <c r="A176" s="10">
        <v>41</v>
      </c>
      <c r="B176" s="36" t="s">
        <v>716</v>
      </c>
      <c r="C176" s="5">
        <v>34</v>
      </c>
      <c r="D176" s="5" t="s">
        <v>170</v>
      </c>
      <c r="E176" s="28" t="s">
        <v>170</v>
      </c>
      <c r="F176" s="28" t="s">
        <v>170</v>
      </c>
      <c r="G176" s="5" t="s">
        <v>170</v>
      </c>
      <c r="H176" s="28">
        <v>34</v>
      </c>
      <c r="I176" s="5">
        <f t="shared" si="24"/>
        <v>1176400</v>
      </c>
      <c r="J176" s="53">
        <f t="shared" si="25"/>
        <v>1176400</v>
      </c>
      <c r="K176" s="54">
        <f t="shared" si="27"/>
        <v>117640</v>
      </c>
      <c r="L176" s="53">
        <v>34600</v>
      </c>
      <c r="N176" s="9"/>
    </row>
    <row r="177" spans="1:14" ht="25.5">
      <c r="A177" s="10">
        <v>42</v>
      </c>
      <c r="B177" s="110" t="s">
        <v>717</v>
      </c>
      <c r="C177" s="5">
        <v>184.6</v>
      </c>
      <c r="D177" s="5" t="s">
        <v>170</v>
      </c>
      <c r="E177" s="28" t="s">
        <v>170</v>
      </c>
      <c r="F177" s="28" t="s">
        <v>170</v>
      </c>
      <c r="G177" s="5" t="s">
        <v>170</v>
      </c>
      <c r="H177" s="5">
        <f>C177</f>
        <v>184.6</v>
      </c>
      <c r="I177" s="5">
        <f t="shared" si="24"/>
        <v>6387160</v>
      </c>
      <c r="J177" s="53">
        <f t="shared" si="25"/>
        <v>6387160</v>
      </c>
      <c r="K177" s="54">
        <v>0</v>
      </c>
      <c r="L177" s="53">
        <v>34600</v>
      </c>
      <c r="N177" s="9"/>
    </row>
    <row r="178" spans="1:14" ht="12.75">
      <c r="A178" s="10">
        <v>43</v>
      </c>
      <c r="B178" s="110" t="s">
        <v>574</v>
      </c>
      <c r="C178" s="5">
        <v>75.1</v>
      </c>
      <c r="D178" s="5" t="s">
        <v>170</v>
      </c>
      <c r="E178" s="28" t="s">
        <v>170</v>
      </c>
      <c r="F178" s="28" t="s">
        <v>170</v>
      </c>
      <c r="G178" s="5" t="s">
        <v>170</v>
      </c>
      <c r="H178" s="5">
        <f>C178</f>
        <v>75.1</v>
      </c>
      <c r="I178" s="5">
        <f t="shared" si="24"/>
        <v>2598460</v>
      </c>
      <c r="J178" s="53">
        <f t="shared" si="25"/>
        <v>2598460</v>
      </c>
      <c r="K178" s="54">
        <v>166080</v>
      </c>
      <c r="L178" s="53">
        <v>34600</v>
      </c>
      <c r="N178" s="9"/>
    </row>
    <row r="179" spans="1:14" ht="12.75">
      <c r="A179" s="10">
        <v>44</v>
      </c>
      <c r="B179" s="110" t="s">
        <v>718</v>
      </c>
      <c r="C179" s="5">
        <v>405.8</v>
      </c>
      <c r="D179" s="5" t="s">
        <v>170</v>
      </c>
      <c r="E179" s="28" t="s">
        <v>170</v>
      </c>
      <c r="F179" s="28" t="s">
        <v>170</v>
      </c>
      <c r="G179" s="5" t="s">
        <v>170</v>
      </c>
      <c r="H179" s="5">
        <f>C179</f>
        <v>405.8</v>
      </c>
      <c r="I179" s="5">
        <f t="shared" si="24"/>
        <v>14040680</v>
      </c>
      <c r="J179" s="53">
        <f t="shared" si="25"/>
        <v>14040680</v>
      </c>
      <c r="K179" s="54">
        <v>184418</v>
      </c>
      <c r="L179" s="53">
        <v>34600</v>
      </c>
      <c r="N179" s="9"/>
    </row>
    <row r="180" spans="1:14" ht="12.75">
      <c r="A180" s="10">
        <v>45</v>
      </c>
      <c r="B180" s="110" t="s">
        <v>207</v>
      </c>
      <c r="C180" s="5">
        <v>58.3</v>
      </c>
      <c r="D180" s="5" t="s">
        <v>170</v>
      </c>
      <c r="E180" s="28" t="s">
        <v>170</v>
      </c>
      <c r="F180" s="28" t="s">
        <v>170</v>
      </c>
      <c r="G180" s="5" t="s">
        <v>170</v>
      </c>
      <c r="H180" s="5">
        <f>C180</f>
        <v>58.3</v>
      </c>
      <c r="I180" s="5">
        <f t="shared" si="24"/>
        <v>2017180</v>
      </c>
      <c r="J180" s="53">
        <f t="shared" si="25"/>
        <v>2017180</v>
      </c>
      <c r="K180" s="54">
        <v>0</v>
      </c>
      <c r="L180" s="53">
        <v>34600</v>
      </c>
      <c r="N180" s="9"/>
    </row>
    <row r="181" spans="1:14" s="79" customFormat="1" ht="49.5" customHeight="1">
      <c r="A181" s="220" t="s">
        <v>361</v>
      </c>
      <c r="B181" s="221"/>
      <c r="C181" s="19">
        <f>SUM(C136:C180)</f>
        <v>15772.909999999998</v>
      </c>
      <c r="D181" s="19" t="s">
        <v>170</v>
      </c>
      <c r="E181" s="18" t="s">
        <v>170</v>
      </c>
      <c r="F181" s="19" t="s">
        <v>170</v>
      </c>
      <c r="G181" s="19" t="s">
        <v>170</v>
      </c>
      <c r="H181" s="19">
        <f>SUM(H136:H180)</f>
        <v>15772.909999999998</v>
      </c>
      <c r="I181" s="19">
        <f>SUM(I136:I180)</f>
        <v>545742686</v>
      </c>
      <c r="J181" s="67">
        <f>SUM(J136:J180)</f>
        <v>545742686</v>
      </c>
      <c r="K181" s="67">
        <f>SUM(K136:K180)</f>
        <v>31160689</v>
      </c>
      <c r="L181" s="67">
        <v>34600</v>
      </c>
      <c r="N181" s="78"/>
    </row>
    <row r="182" spans="1:14" ht="12.75">
      <c r="A182" s="230" t="s">
        <v>575</v>
      </c>
      <c r="B182" s="231"/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N182" s="9"/>
    </row>
    <row r="183" spans="1:14" ht="12.75" customHeight="1">
      <c r="A183" s="111">
        <v>1</v>
      </c>
      <c r="B183" s="110" t="s">
        <v>576</v>
      </c>
      <c r="C183" s="111">
        <v>229.5</v>
      </c>
      <c r="D183" s="111" t="s">
        <v>170</v>
      </c>
      <c r="E183" s="111" t="s">
        <v>170</v>
      </c>
      <c r="F183" s="111">
        <f>C183</f>
        <v>229.5</v>
      </c>
      <c r="G183" s="112">
        <f>F183*L183</f>
        <v>7940700</v>
      </c>
      <c r="H183" s="111" t="s">
        <v>170</v>
      </c>
      <c r="I183" s="111" t="s">
        <v>170</v>
      </c>
      <c r="J183" s="112">
        <f>G183</f>
        <v>7940700</v>
      </c>
      <c r="K183" s="112">
        <v>0</v>
      </c>
      <c r="L183" s="112">
        <v>34600</v>
      </c>
      <c r="N183" s="9"/>
    </row>
    <row r="184" spans="1:14" s="80" customFormat="1" ht="12.75" customHeight="1">
      <c r="A184" s="111">
        <v>2</v>
      </c>
      <c r="B184" s="110" t="s">
        <v>577</v>
      </c>
      <c r="C184" s="111">
        <v>109.7</v>
      </c>
      <c r="D184" s="111" t="s">
        <v>170</v>
      </c>
      <c r="E184" s="111" t="s">
        <v>170</v>
      </c>
      <c r="F184" s="111">
        <f>C184</f>
        <v>109.7</v>
      </c>
      <c r="G184" s="112">
        <f>F184*L184</f>
        <v>3795620</v>
      </c>
      <c r="H184" s="111" t="s">
        <v>170</v>
      </c>
      <c r="I184" s="111" t="s">
        <v>170</v>
      </c>
      <c r="J184" s="112">
        <f>G184</f>
        <v>3795620</v>
      </c>
      <c r="K184" s="112">
        <v>103800</v>
      </c>
      <c r="L184" s="112">
        <v>34600</v>
      </c>
      <c r="N184" s="43"/>
    </row>
    <row r="185" spans="1:14" s="25" customFormat="1" ht="51" customHeight="1">
      <c r="A185" s="191" t="s">
        <v>584</v>
      </c>
      <c r="B185" s="211"/>
      <c r="C185" s="19">
        <f>SUM(C183:C184)</f>
        <v>339.2</v>
      </c>
      <c r="D185" s="19" t="s">
        <v>170</v>
      </c>
      <c r="E185" s="18" t="s">
        <v>170</v>
      </c>
      <c r="F185" s="19">
        <f>SUM(F183:F184)</f>
        <v>339.2</v>
      </c>
      <c r="G185" s="19">
        <f>SUM(G183:G184)</f>
        <v>11736320</v>
      </c>
      <c r="H185" s="19" t="s">
        <v>170</v>
      </c>
      <c r="I185" s="19" t="s">
        <v>170</v>
      </c>
      <c r="J185" s="67">
        <f>SUM(J183:J184)</f>
        <v>11736320</v>
      </c>
      <c r="K185" s="67">
        <f>SUM(K183:K184)</f>
        <v>103800</v>
      </c>
      <c r="L185" s="67">
        <v>34600</v>
      </c>
      <c r="N185" s="78"/>
    </row>
    <row r="186" spans="1:14" ht="12.75">
      <c r="A186" s="230" t="s">
        <v>105</v>
      </c>
      <c r="B186" s="231"/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N186" s="9"/>
    </row>
    <row r="187" spans="1:14" ht="12.75">
      <c r="A187" s="10">
        <v>1</v>
      </c>
      <c r="B187" s="11" t="s">
        <v>719</v>
      </c>
      <c r="C187" s="5">
        <v>658.7</v>
      </c>
      <c r="D187" s="5" t="s">
        <v>170</v>
      </c>
      <c r="E187" s="28" t="s">
        <v>170</v>
      </c>
      <c r="F187" s="28">
        <v>658.7</v>
      </c>
      <c r="G187" s="5">
        <f>F187*L187</f>
        <v>22791020</v>
      </c>
      <c r="H187" s="28" t="s">
        <v>170</v>
      </c>
      <c r="I187" s="5" t="s">
        <v>170</v>
      </c>
      <c r="J187" s="53">
        <f>G187</f>
        <v>22791020</v>
      </c>
      <c r="K187" s="54">
        <v>183645</v>
      </c>
      <c r="L187" s="53">
        <v>34600</v>
      </c>
      <c r="N187" s="9"/>
    </row>
    <row r="188" spans="1:14" ht="12.75">
      <c r="A188" s="10">
        <v>2</v>
      </c>
      <c r="B188" s="11" t="s">
        <v>720</v>
      </c>
      <c r="C188" s="5">
        <v>719.5</v>
      </c>
      <c r="D188" s="5" t="s">
        <v>170</v>
      </c>
      <c r="E188" s="28" t="s">
        <v>170</v>
      </c>
      <c r="F188" s="28">
        <v>719.5</v>
      </c>
      <c r="G188" s="5">
        <f>F188*L188</f>
        <v>24894700</v>
      </c>
      <c r="H188" s="28" t="s">
        <v>170</v>
      </c>
      <c r="I188" s="5" t="s">
        <v>170</v>
      </c>
      <c r="J188" s="53">
        <f>G188</f>
        <v>24894700</v>
      </c>
      <c r="K188" s="54">
        <v>190575</v>
      </c>
      <c r="L188" s="53">
        <v>34600</v>
      </c>
      <c r="N188" s="9"/>
    </row>
    <row r="189" spans="1:14" s="25" customFormat="1" ht="51" customHeight="1">
      <c r="A189" s="191" t="s">
        <v>362</v>
      </c>
      <c r="B189" s="211"/>
      <c r="C189" s="19">
        <f>SUM(C187:C188)</f>
        <v>1378.2</v>
      </c>
      <c r="D189" s="19" t="s">
        <v>170</v>
      </c>
      <c r="E189" s="18" t="s">
        <v>170</v>
      </c>
      <c r="F189" s="19">
        <f aca="true" t="shared" si="28" ref="F189:K189">SUM(F187:F188)</f>
        <v>1378.2</v>
      </c>
      <c r="G189" s="19">
        <f t="shared" si="28"/>
        <v>47685720</v>
      </c>
      <c r="H189" s="19" t="s">
        <v>170</v>
      </c>
      <c r="I189" s="19" t="s">
        <v>170</v>
      </c>
      <c r="J189" s="67">
        <f t="shared" si="28"/>
        <v>47685720</v>
      </c>
      <c r="K189" s="67">
        <f t="shared" si="28"/>
        <v>374220</v>
      </c>
      <c r="L189" s="67">
        <v>34600</v>
      </c>
      <c r="N189" s="78"/>
    </row>
    <row r="190" spans="1:14" ht="12.75">
      <c r="A190" s="230" t="s">
        <v>106</v>
      </c>
      <c r="B190" s="231"/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N190" s="9"/>
    </row>
    <row r="191" spans="1:14" ht="25.5">
      <c r="A191" s="10">
        <v>1</v>
      </c>
      <c r="B191" s="36" t="s">
        <v>721</v>
      </c>
      <c r="C191" s="5">
        <v>259.9</v>
      </c>
      <c r="D191" s="5" t="s">
        <v>170</v>
      </c>
      <c r="E191" s="28" t="s">
        <v>170</v>
      </c>
      <c r="F191" s="28">
        <v>259.9</v>
      </c>
      <c r="G191" s="5">
        <f>F191*L191</f>
        <v>8992540</v>
      </c>
      <c r="H191" s="28" t="s">
        <v>170</v>
      </c>
      <c r="I191" s="5" t="s">
        <v>170</v>
      </c>
      <c r="J191" s="53">
        <f aca="true" t="shared" si="29" ref="J191:J201">G191</f>
        <v>8992540</v>
      </c>
      <c r="K191" s="54">
        <v>363825</v>
      </c>
      <c r="L191" s="53">
        <v>34600</v>
      </c>
      <c r="N191" s="9"/>
    </row>
    <row r="192" spans="1:14" ht="25.5">
      <c r="A192" s="10">
        <v>2</v>
      </c>
      <c r="B192" s="36" t="s">
        <v>722</v>
      </c>
      <c r="C192" s="5">
        <v>201.8</v>
      </c>
      <c r="D192" s="5" t="s">
        <v>170</v>
      </c>
      <c r="E192" s="28" t="s">
        <v>170</v>
      </c>
      <c r="F192" s="28">
        <v>201.8</v>
      </c>
      <c r="G192" s="5">
        <f aca="true" t="shared" si="30" ref="G192:G201">F192*L192</f>
        <v>6982280</v>
      </c>
      <c r="H192" s="28" t="s">
        <v>170</v>
      </c>
      <c r="I192" s="5" t="s">
        <v>170</v>
      </c>
      <c r="J192" s="53">
        <f t="shared" si="29"/>
        <v>6982280</v>
      </c>
      <c r="K192" s="54">
        <v>343035</v>
      </c>
      <c r="L192" s="53">
        <v>34600</v>
      </c>
      <c r="N192" s="9"/>
    </row>
    <row r="193" spans="1:14" ht="25.5">
      <c r="A193" s="10">
        <v>3</v>
      </c>
      <c r="B193" s="36" t="s">
        <v>723</v>
      </c>
      <c r="C193" s="5">
        <v>128.6</v>
      </c>
      <c r="D193" s="5" t="s">
        <v>170</v>
      </c>
      <c r="E193" s="28" t="s">
        <v>170</v>
      </c>
      <c r="F193" s="28">
        <v>128.6</v>
      </c>
      <c r="G193" s="5">
        <f t="shared" si="30"/>
        <v>4449560</v>
      </c>
      <c r="H193" s="28" t="s">
        <v>170</v>
      </c>
      <c r="I193" s="5" t="s">
        <v>170</v>
      </c>
      <c r="J193" s="53">
        <f t="shared" si="29"/>
        <v>4449560</v>
      </c>
      <c r="K193" s="54">
        <v>79695</v>
      </c>
      <c r="L193" s="53">
        <v>34600</v>
      </c>
      <c r="N193" s="9"/>
    </row>
    <row r="194" spans="1:14" ht="25.5">
      <c r="A194" s="10">
        <v>4</v>
      </c>
      <c r="B194" s="36" t="s">
        <v>724</v>
      </c>
      <c r="C194" s="5">
        <v>111.1</v>
      </c>
      <c r="D194" s="5" t="s">
        <v>170</v>
      </c>
      <c r="E194" s="28" t="s">
        <v>170</v>
      </c>
      <c r="F194" s="28">
        <v>111.1</v>
      </c>
      <c r="G194" s="5">
        <f t="shared" si="30"/>
        <v>3844060</v>
      </c>
      <c r="H194" s="28" t="s">
        <v>170</v>
      </c>
      <c r="I194" s="5" t="s">
        <v>170</v>
      </c>
      <c r="J194" s="53">
        <f t="shared" si="29"/>
        <v>3844060</v>
      </c>
      <c r="K194" s="54">
        <v>58905</v>
      </c>
      <c r="L194" s="53">
        <v>34600</v>
      </c>
      <c r="N194" s="9"/>
    </row>
    <row r="195" spans="1:14" ht="12.75" customHeight="1">
      <c r="A195" s="10">
        <v>5</v>
      </c>
      <c r="B195" s="36" t="s">
        <v>725</v>
      </c>
      <c r="C195" s="5">
        <v>210.6</v>
      </c>
      <c r="D195" s="5" t="s">
        <v>170</v>
      </c>
      <c r="E195" s="28" t="s">
        <v>170</v>
      </c>
      <c r="F195" s="28">
        <v>210.6</v>
      </c>
      <c r="G195" s="5">
        <f t="shared" si="30"/>
        <v>7286760</v>
      </c>
      <c r="H195" s="28" t="s">
        <v>170</v>
      </c>
      <c r="I195" s="5" t="s">
        <v>170</v>
      </c>
      <c r="J195" s="53">
        <f t="shared" si="29"/>
        <v>7286760</v>
      </c>
      <c r="K195" s="54">
        <v>970200</v>
      </c>
      <c r="L195" s="53">
        <v>34600</v>
      </c>
      <c r="N195" s="9"/>
    </row>
    <row r="196" spans="1:14" ht="25.5">
      <c r="A196" s="10">
        <v>6</v>
      </c>
      <c r="B196" s="36" t="s">
        <v>726</v>
      </c>
      <c r="C196" s="5">
        <v>117.5</v>
      </c>
      <c r="D196" s="5" t="s">
        <v>170</v>
      </c>
      <c r="E196" s="28" t="s">
        <v>170</v>
      </c>
      <c r="F196" s="28">
        <v>117.5</v>
      </c>
      <c r="G196" s="5">
        <f t="shared" si="30"/>
        <v>4065500</v>
      </c>
      <c r="H196" s="28" t="s">
        <v>170</v>
      </c>
      <c r="I196" s="5" t="s">
        <v>170</v>
      </c>
      <c r="J196" s="53">
        <f t="shared" si="29"/>
        <v>4065500</v>
      </c>
      <c r="K196" s="54">
        <v>135135</v>
      </c>
      <c r="L196" s="53">
        <v>34600</v>
      </c>
      <c r="N196" s="9"/>
    </row>
    <row r="197" spans="1:14" ht="25.5">
      <c r="A197" s="10">
        <v>7</v>
      </c>
      <c r="B197" s="36" t="s">
        <v>727</v>
      </c>
      <c r="C197" s="5">
        <v>240.5</v>
      </c>
      <c r="D197" s="5" t="s">
        <v>170</v>
      </c>
      <c r="E197" s="28" t="s">
        <v>170</v>
      </c>
      <c r="F197" s="28">
        <v>240.5</v>
      </c>
      <c r="G197" s="5">
        <f t="shared" si="30"/>
        <v>8321300</v>
      </c>
      <c r="H197" s="28" t="s">
        <v>170</v>
      </c>
      <c r="I197" s="5" t="s">
        <v>170</v>
      </c>
      <c r="J197" s="53">
        <f t="shared" si="29"/>
        <v>8321300</v>
      </c>
      <c r="K197" s="54">
        <v>121275</v>
      </c>
      <c r="L197" s="53">
        <v>34600</v>
      </c>
      <c r="N197" s="9"/>
    </row>
    <row r="198" spans="1:14" ht="25.5">
      <c r="A198" s="10">
        <v>8</v>
      </c>
      <c r="B198" s="11" t="s">
        <v>728</v>
      </c>
      <c r="C198" s="5">
        <v>151.1</v>
      </c>
      <c r="D198" s="5" t="s">
        <v>170</v>
      </c>
      <c r="E198" s="28" t="s">
        <v>170</v>
      </c>
      <c r="F198" s="28">
        <v>151.1</v>
      </c>
      <c r="G198" s="5">
        <f t="shared" si="30"/>
        <v>5228060</v>
      </c>
      <c r="H198" s="28" t="s">
        <v>170</v>
      </c>
      <c r="I198" s="5" t="s">
        <v>170</v>
      </c>
      <c r="J198" s="53">
        <f t="shared" si="29"/>
        <v>5228060</v>
      </c>
      <c r="K198" s="54">
        <f>J198*0.1</f>
        <v>522806</v>
      </c>
      <c r="L198" s="53">
        <v>34600</v>
      </c>
      <c r="N198" s="9"/>
    </row>
    <row r="199" spans="1:14" ht="12.75">
      <c r="A199" s="10">
        <v>9</v>
      </c>
      <c r="B199" s="11" t="s">
        <v>729</v>
      </c>
      <c r="C199" s="5">
        <v>121</v>
      </c>
      <c r="D199" s="5" t="s">
        <v>170</v>
      </c>
      <c r="E199" s="28" t="s">
        <v>170</v>
      </c>
      <c r="F199" s="28">
        <v>121</v>
      </c>
      <c r="G199" s="5">
        <f t="shared" si="30"/>
        <v>4186600</v>
      </c>
      <c r="H199" s="28" t="s">
        <v>170</v>
      </c>
      <c r="I199" s="5" t="s">
        <v>170</v>
      </c>
      <c r="J199" s="53">
        <f t="shared" si="29"/>
        <v>4186600</v>
      </c>
      <c r="K199" s="54">
        <v>1628550</v>
      </c>
      <c r="L199" s="53">
        <v>34600</v>
      </c>
      <c r="N199" s="9"/>
    </row>
    <row r="200" spans="1:14" ht="12.75">
      <c r="A200" s="10">
        <v>10</v>
      </c>
      <c r="B200" s="11" t="s">
        <v>730</v>
      </c>
      <c r="C200" s="5">
        <v>97.2</v>
      </c>
      <c r="D200" s="5" t="s">
        <v>170</v>
      </c>
      <c r="E200" s="28" t="s">
        <v>170</v>
      </c>
      <c r="F200" s="28">
        <v>97.2</v>
      </c>
      <c r="G200" s="5">
        <f t="shared" si="30"/>
        <v>3363120</v>
      </c>
      <c r="H200" s="28" t="s">
        <v>170</v>
      </c>
      <c r="I200" s="5" t="s">
        <v>170</v>
      </c>
      <c r="J200" s="53">
        <f t="shared" si="29"/>
        <v>3363120</v>
      </c>
      <c r="K200" s="54">
        <v>1483020</v>
      </c>
      <c r="L200" s="53">
        <v>34600</v>
      </c>
      <c r="N200" s="9"/>
    </row>
    <row r="201" spans="1:14" ht="12.75">
      <c r="A201" s="10">
        <v>11</v>
      </c>
      <c r="B201" s="11" t="s">
        <v>731</v>
      </c>
      <c r="C201" s="5">
        <v>126.3</v>
      </c>
      <c r="D201" s="5" t="s">
        <v>170</v>
      </c>
      <c r="E201" s="28" t="s">
        <v>170</v>
      </c>
      <c r="F201" s="28">
        <v>126.3</v>
      </c>
      <c r="G201" s="5">
        <f t="shared" si="30"/>
        <v>4369980</v>
      </c>
      <c r="H201" s="28" t="s">
        <v>170</v>
      </c>
      <c r="I201" s="5" t="s">
        <v>170</v>
      </c>
      <c r="J201" s="53">
        <f t="shared" si="29"/>
        <v>4369980</v>
      </c>
      <c r="K201" s="54">
        <f>J201*0.1</f>
        <v>436998</v>
      </c>
      <c r="L201" s="53">
        <v>34600</v>
      </c>
      <c r="N201" s="9"/>
    </row>
    <row r="202" spans="1:14" s="25" customFormat="1" ht="50.25" customHeight="1">
      <c r="A202" s="191" t="s">
        <v>363</v>
      </c>
      <c r="B202" s="211"/>
      <c r="C202" s="19">
        <f>SUM(C191:C201)</f>
        <v>1765.6</v>
      </c>
      <c r="D202" s="19" t="s">
        <v>170</v>
      </c>
      <c r="E202" s="18" t="s">
        <v>170</v>
      </c>
      <c r="F202" s="19">
        <f aca="true" t="shared" si="31" ref="F202:K202">SUM(F191:F201)</f>
        <v>1765.6</v>
      </c>
      <c r="G202" s="19">
        <f t="shared" si="31"/>
        <v>61089760</v>
      </c>
      <c r="H202" s="19" t="s">
        <v>170</v>
      </c>
      <c r="I202" s="19" t="s">
        <v>170</v>
      </c>
      <c r="J202" s="67">
        <f t="shared" si="31"/>
        <v>61089760</v>
      </c>
      <c r="K202" s="67">
        <f t="shared" si="31"/>
        <v>6143444</v>
      </c>
      <c r="L202" s="67">
        <v>34600</v>
      </c>
      <c r="N202" s="78"/>
    </row>
    <row r="203" spans="1:14" ht="12.75">
      <c r="A203" s="230" t="s">
        <v>107</v>
      </c>
      <c r="B203" s="231"/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N203" s="9"/>
    </row>
    <row r="204" spans="1:14" ht="12.75">
      <c r="A204" s="10">
        <v>1</v>
      </c>
      <c r="B204" s="11" t="s">
        <v>732</v>
      </c>
      <c r="C204" s="5">
        <v>55.8</v>
      </c>
      <c r="D204" s="5" t="s">
        <v>170</v>
      </c>
      <c r="E204" s="28" t="s">
        <v>170</v>
      </c>
      <c r="F204" s="28">
        <v>55.8</v>
      </c>
      <c r="G204" s="5">
        <f>F204*L204</f>
        <v>1930680</v>
      </c>
      <c r="H204" s="28" t="s">
        <v>170</v>
      </c>
      <c r="I204" s="5" t="s">
        <v>170</v>
      </c>
      <c r="J204" s="53">
        <f>G204</f>
        <v>1930680</v>
      </c>
      <c r="K204" s="54">
        <v>55440</v>
      </c>
      <c r="L204" s="53">
        <v>34600</v>
      </c>
      <c r="N204" s="9"/>
    </row>
    <row r="205" spans="1:14" ht="12.75">
      <c r="A205" s="10">
        <v>2</v>
      </c>
      <c r="B205" s="11" t="s">
        <v>733</v>
      </c>
      <c r="C205" s="5">
        <v>74.5</v>
      </c>
      <c r="D205" s="5" t="s">
        <v>170</v>
      </c>
      <c r="E205" s="28" t="s">
        <v>170</v>
      </c>
      <c r="F205" s="28">
        <v>74.5</v>
      </c>
      <c r="G205" s="5">
        <f>F205*L205</f>
        <v>2577700</v>
      </c>
      <c r="H205" s="28" t="s">
        <v>170</v>
      </c>
      <c r="I205" s="5" t="s">
        <v>170</v>
      </c>
      <c r="J205" s="53">
        <f>G205</f>
        <v>2577700</v>
      </c>
      <c r="K205" s="54">
        <f>J205*0.1</f>
        <v>257770</v>
      </c>
      <c r="L205" s="53">
        <v>34600</v>
      </c>
      <c r="N205" s="9"/>
    </row>
    <row r="206" spans="1:14" ht="12.75">
      <c r="A206" s="10">
        <v>3</v>
      </c>
      <c r="B206" s="11" t="s">
        <v>734</v>
      </c>
      <c r="C206" s="5">
        <v>55.3</v>
      </c>
      <c r="D206" s="5" t="s">
        <v>170</v>
      </c>
      <c r="E206" s="28" t="s">
        <v>170</v>
      </c>
      <c r="F206" s="28">
        <v>55.3</v>
      </c>
      <c r="G206" s="5">
        <f>F206*L206</f>
        <v>1913380</v>
      </c>
      <c r="H206" s="28" t="s">
        <v>170</v>
      </c>
      <c r="I206" s="5" t="s">
        <v>170</v>
      </c>
      <c r="J206" s="53">
        <f>G206</f>
        <v>1913380</v>
      </c>
      <c r="K206" s="54">
        <v>145530</v>
      </c>
      <c r="L206" s="53">
        <v>34600</v>
      </c>
      <c r="N206" s="9"/>
    </row>
    <row r="207" spans="1:14" ht="12.75">
      <c r="A207" s="10">
        <v>4</v>
      </c>
      <c r="B207" s="11" t="s">
        <v>735</v>
      </c>
      <c r="C207" s="5">
        <v>35.7</v>
      </c>
      <c r="D207" s="5" t="s">
        <v>170</v>
      </c>
      <c r="E207" s="28" t="s">
        <v>170</v>
      </c>
      <c r="F207" s="28">
        <v>35.7</v>
      </c>
      <c r="G207" s="5">
        <f>F207*L207</f>
        <v>1235220</v>
      </c>
      <c r="H207" s="28" t="s">
        <v>170</v>
      </c>
      <c r="I207" s="5" t="s">
        <v>170</v>
      </c>
      <c r="J207" s="53">
        <f>G207</f>
        <v>1235220</v>
      </c>
      <c r="K207" s="54">
        <v>703395</v>
      </c>
      <c r="L207" s="53">
        <v>34600</v>
      </c>
      <c r="N207" s="9"/>
    </row>
    <row r="208" spans="1:14" s="25" customFormat="1" ht="55.5" customHeight="1">
      <c r="A208" s="191" t="s">
        <v>364</v>
      </c>
      <c r="B208" s="211"/>
      <c r="C208" s="19">
        <f>SUM(C204:C207)</f>
        <v>221.3</v>
      </c>
      <c r="D208" s="5" t="s">
        <v>170</v>
      </c>
      <c r="E208" s="28" t="s">
        <v>170</v>
      </c>
      <c r="F208" s="19">
        <f aca="true" t="shared" si="32" ref="F208:K208">SUM(F204:F207)</f>
        <v>221.3</v>
      </c>
      <c r="G208" s="19">
        <f t="shared" si="32"/>
        <v>7656980</v>
      </c>
      <c r="H208" s="19" t="s">
        <v>170</v>
      </c>
      <c r="I208" s="19" t="s">
        <v>170</v>
      </c>
      <c r="J208" s="67">
        <f t="shared" si="32"/>
        <v>7656980</v>
      </c>
      <c r="K208" s="67">
        <f t="shared" si="32"/>
        <v>1162135</v>
      </c>
      <c r="L208" s="67">
        <v>34600</v>
      </c>
      <c r="N208" s="78"/>
    </row>
    <row r="209" spans="1:14" ht="12.75">
      <c r="A209" s="230" t="s">
        <v>108</v>
      </c>
      <c r="B209" s="231"/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N209" s="9"/>
    </row>
    <row r="210" spans="1:14" ht="12.75">
      <c r="A210" s="10">
        <v>1</v>
      </c>
      <c r="B210" s="11" t="s">
        <v>736</v>
      </c>
      <c r="C210" s="5">
        <v>162.8</v>
      </c>
      <c r="D210" s="5" t="s">
        <v>170</v>
      </c>
      <c r="E210" s="28" t="s">
        <v>170</v>
      </c>
      <c r="F210" s="28">
        <v>162.8</v>
      </c>
      <c r="G210" s="5">
        <f>F210*L210</f>
        <v>5632880</v>
      </c>
      <c r="H210" s="28" t="s">
        <v>170</v>
      </c>
      <c r="I210" s="5" t="s">
        <v>170</v>
      </c>
      <c r="J210" s="53">
        <f>G210</f>
        <v>5632880</v>
      </c>
      <c r="K210" s="54">
        <v>301455</v>
      </c>
      <c r="L210" s="53">
        <v>34600</v>
      </c>
      <c r="N210" s="9"/>
    </row>
    <row r="211" spans="1:14" ht="12.75">
      <c r="A211" s="10">
        <v>2</v>
      </c>
      <c r="B211" s="11" t="s">
        <v>737</v>
      </c>
      <c r="C211" s="5">
        <v>420.7</v>
      </c>
      <c r="D211" s="5" t="s">
        <v>170</v>
      </c>
      <c r="E211" s="28" t="s">
        <v>170</v>
      </c>
      <c r="F211" s="28">
        <v>420.7</v>
      </c>
      <c r="G211" s="5">
        <f>F211*L211</f>
        <v>14556220</v>
      </c>
      <c r="H211" s="28" t="s">
        <v>170</v>
      </c>
      <c r="I211" s="5" t="s">
        <v>170</v>
      </c>
      <c r="J211" s="53">
        <f>G211</f>
        <v>14556220</v>
      </c>
      <c r="K211" s="54">
        <v>252945</v>
      </c>
      <c r="L211" s="53">
        <v>34600</v>
      </c>
      <c r="N211" s="9"/>
    </row>
    <row r="212" spans="1:14" ht="25.5">
      <c r="A212" s="10">
        <v>3</v>
      </c>
      <c r="B212" s="11" t="s">
        <v>738</v>
      </c>
      <c r="C212" s="5">
        <v>335.9</v>
      </c>
      <c r="D212" s="5" t="s">
        <v>170</v>
      </c>
      <c r="E212" s="28" t="s">
        <v>170</v>
      </c>
      <c r="F212" s="28">
        <v>335.9</v>
      </c>
      <c r="G212" s="5">
        <f>F212*L212</f>
        <v>11622140</v>
      </c>
      <c r="H212" s="28" t="s">
        <v>170</v>
      </c>
      <c r="I212" s="5" t="s">
        <v>170</v>
      </c>
      <c r="J212" s="53">
        <f>G212</f>
        <v>11622140</v>
      </c>
      <c r="K212" s="54">
        <v>38115</v>
      </c>
      <c r="L212" s="53">
        <v>34600</v>
      </c>
      <c r="N212" s="9"/>
    </row>
    <row r="213" spans="1:14" s="25" customFormat="1" ht="54" customHeight="1">
      <c r="A213" s="191" t="s">
        <v>365</v>
      </c>
      <c r="B213" s="211"/>
      <c r="C213" s="19">
        <f>SUM(C210:C212)</f>
        <v>919.4</v>
      </c>
      <c r="D213" s="19" t="s">
        <v>170</v>
      </c>
      <c r="E213" s="18" t="s">
        <v>170</v>
      </c>
      <c r="F213" s="19">
        <f aca="true" t="shared" si="33" ref="F213:K213">SUM(F210:F212)</f>
        <v>919.4</v>
      </c>
      <c r="G213" s="19">
        <f t="shared" si="33"/>
        <v>31811240</v>
      </c>
      <c r="H213" s="19" t="s">
        <v>170</v>
      </c>
      <c r="I213" s="19" t="s">
        <v>170</v>
      </c>
      <c r="J213" s="67">
        <f t="shared" si="33"/>
        <v>31811240</v>
      </c>
      <c r="K213" s="67">
        <f t="shared" si="33"/>
        <v>592515</v>
      </c>
      <c r="L213" s="67">
        <v>34600</v>
      </c>
      <c r="N213" s="78"/>
    </row>
    <row r="214" spans="1:14" ht="12.75">
      <c r="A214" s="230" t="s">
        <v>109</v>
      </c>
      <c r="B214" s="231"/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  <c r="N214" s="9"/>
    </row>
    <row r="215" spans="1:14" ht="12.75">
      <c r="A215" s="10">
        <v>1</v>
      </c>
      <c r="B215" s="11" t="s">
        <v>739</v>
      </c>
      <c r="C215" s="5">
        <v>233.3</v>
      </c>
      <c r="D215" s="5" t="s">
        <v>170</v>
      </c>
      <c r="E215" s="28" t="s">
        <v>170</v>
      </c>
      <c r="F215" s="28">
        <v>233.3</v>
      </c>
      <c r="G215" s="5">
        <f>F215*L215</f>
        <v>8072180</v>
      </c>
      <c r="H215" s="28" t="s">
        <v>170</v>
      </c>
      <c r="I215" s="5" t="s">
        <v>170</v>
      </c>
      <c r="J215" s="53">
        <f>G215</f>
        <v>8072180</v>
      </c>
      <c r="K215" s="54">
        <f>J215*0.1</f>
        <v>807218</v>
      </c>
      <c r="L215" s="53">
        <v>34600</v>
      </c>
      <c r="N215" s="9"/>
    </row>
    <row r="216" spans="1:14" ht="12.75">
      <c r="A216" s="10">
        <v>2</v>
      </c>
      <c r="B216" s="11" t="s">
        <v>740</v>
      </c>
      <c r="C216" s="5">
        <v>143.7</v>
      </c>
      <c r="D216" s="5" t="s">
        <v>170</v>
      </c>
      <c r="E216" s="28" t="s">
        <v>170</v>
      </c>
      <c r="F216" s="28">
        <v>143.7</v>
      </c>
      <c r="G216" s="5">
        <f>F216*L216</f>
        <v>4972020</v>
      </c>
      <c r="H216" s="28" t="s">
        <v>170</v>
      </c>
      <c r="I216" s="5" t="s">
        <v>170</v>
      </c>
      <c r="J216" s="53">
        <f>G216</f>
        <v>4972020</v>
      </c>
      <c r="K216" s="54">
        <f>J216*0.1</f>
        <v>497202</v>
      </c>
      <c r="L216" s="53">
        <v>34600</v>
      </c>
      <c r="N216" s="9"/>
    </row>
    <row r="217" spans="1:14" ht="25.5">
      <c r="A217" s="10">
        <v>3</v>
      </c>
      <c r="B217" s="11" t="s">
        <v>741</v>
      </c>
      <c r="C217" s="5">
        <v>303.7</v>
      </c>
      <c r="D217" s="5" t="s">
        <v>170</v>
      </c>
      <c r="E217" s="28" t="s">
        <v>170</v>
      </c>
      <c r="F217" s="28">
        <v>303.7</v>
      </c>
      <c r="G217" s="5">
        <f>F217*L217</f>
        <v>10508020</v>
      </c>
      <c r="H217" s="28" t="s">
        <v>170</v>
      </c>
      <c r="I217" s="5" t="s">
        <v>170</v>
      </c>
      <c r="J217" s="53">
        <f>G217</f>
        <v>10508020</v>
      </c>
      <c r="K217" s="54">
        <f>J217*0.1</f>
        <v>1050802</v>
      </c>
      <c r="L217" s="53">
        <v>34600</v>
      </c>
      <c r="N217" s="9"/>
    </row>
    <row r="218" spans="1:14" ht="12.75">
      <c r="A218" s="10">
        <v>4</v>
      </c>
      <c r="B218" s="11" t="s">
        <v>742</v>
      </c>
      <c r="C218" s="5">
        <v>1920.26</v>
      </c>
      <c r="D218" s="5" t="s">
        <v>170</v>
      </c>
      <c r="E218" s="28" t="s">
        <v>170</v>
      </c>
      <c r="F218" s="28" t="s">
        <v>170</v>
      </c>
      <c r="G218" s="5" t="s">
        <v>170</v>
      </c>
      <c r="H218" s="28">
        <v>1920.26</v>
      </c>
      <c r="I218" s="5">
        <f>H218*L218</f>
        <v>66440996</v>
      </c>
      <c r="J218" s="53">
        <f>I218</f>
        <v>66440996</v>
      </c>
      <c r="K218" s="54">
        <f>J218*0.1</f>
        <v>6644099.600000001</v>
      </c>
      <c r="L218" s="53">
        <v>34600</v>
      </c>
      <c r="N218" s="9"/>
    </row>
    <row r="219" spans="1:14" ht="25.5">
      <c r="A219" s="10">
        <v>5</v>
      </c>
      <c r="B219" s="11" t="s">
        <v>743</v>
      </c>
      <c r="C219" s="5">
        <v>339.4</v>
      </c>
      <c r="D219" s="5" t="s">
        <v>170</v>
      </c>
      <c r="E219" s="28" t="s">
        <v>170</v>
      </c>
      <c r="F219" s="28">
        <v>339.4</v>
      </c>
      <c r="G219" s="5">
        <f>F219*L219</f>
        <v>11743240</v>
      </c>
      <c r="H219" s="28" t="s">
        <v>170</v>
      </c>
      <c r="I219" s="5" t="s">
        <v>170</v>
      </c>
      <c r="J219" s="53">
        <f>G219</f>
        <v>11743240</v>
      </c>
      <c r="K219" s="54">
        <f>J219*0.1</f>
        <v>1174324</v>
      </c>
      <c r="L219" s="53">
        <v>34600</v>
      </c>
      <c r="N219" s="9"/>
    </row>
    <row r="220" spans="1:14" s="25" customFormat="1" ht="52.5" customHeight="1">
      <c r="A220" s="191" t="s">
        <v>366</v>
      </c>
      <c r="B220" s="211"/>
      <c r="C220" s="19">
        <f>SUM(C215:C219)</f>
        <v>2940.36</v>
      </c>
      <c r="D220" s="19" t="s">
        <v>170</v>
      </c>
      <c r="E220" s="19" t="s">
        <v>170</v>
      </c>
      <c r="F220" s="19">
        <f>SUM(F215:F219)</f>
        <v>1020.1</v>
      </c>
      <c r="G220" s="19">
        <f>SUM(G215:G219)</f>
        <v>35295460</v>
      </c>
      <c r="H220" s="19">
        <f>SUM(H218)</f>
        <v>1920.26</v>
      </c>
      <c r="I220" s="19">
        <f>SUM(I218)</f>
        <v>66440996</v>
      </c>
      <c r="J220" s="67">
        <f>SUM(J215:J219)</f>
        <v>101736456</v>
      </c>
      <c r="K220" s="67">
        <f>SUM(K215:K219)</f>
        <v>10173645.600000001</v>
      </c>
      <c r="L220" s="67">
        <v>34600</v>
      </c>
      <c r="M220" s="78"/>
      <c r="N220" s="78"/>
    </row>
    <row r="221" spans="1:14" ht="12.75">
      <c r="A221" s="230" t="s">
        <v>110</v>
      </c>
      <c r="B221" s="231"/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N221" s="9"/>
    </row>
    <row r="222" spans="1:14" ht="12.75">
      <c r="A222" s="10">
        <v>1</v>
      </c>
      <c r="B222" s="36" t="s">
        <v>744</v>
      </c>
      <c r="C222" s="5">
        <v>191.5</v>
      </c>
      <c r="D222" s="5" t="s">
        <v>170</v>
      </c>
      <c r="E222" s="28" t="s">
        <v>170</v>
      </c>
      <c r="F222" s="28">
        <v>191.5</v>
      </c>
      <c r="G222" s="5">
        <f>F222*L222</f>
        <v>6625900</v>
      </c>
      <c r="H222" s="28" t="s">
        <v>170</v>
      </c>
      <c r="I222" s="5" t="s">
        <v>170</v>
      </c>
      <c r="J222" s="53">
        <f>G222</f>
        <v>6625900</v>
      </c>
      <c r="K222" s="54">
        <f>J222*0.1</f>
        <v>662590</v>
      </c>
      <c r="L222" s="53">
        <v>34600</v>
      </c>
      <c r="N222" s="9"/>
    </row>
    <row r="223" spans="1:14" ht="25.5">
      <c r="A223" s="10">
        <v>2</v>
      </c>
      <c r="B223" s="36" t="s">
        <v>745</v>
      </c>
      <c r="C223" s="5">
        <v>128.3</v>
      </c>
      <c r="D223" s="5" t="s">
        <v>170</v>
      </c>
      <c r="E223" s="28" t="s">
        <v>170</v>
      </c>
      <c r="F223" s="28">
        <v>128.3</v>
      </c>
      <c r="G223" s="5">
        <f>F223*L223</f>
        <v>4439180</v>
      </c>
      <c r="H223" s="28" t="s">
        <v>170</v>
      </c>
      <c r="I223" s="5" t="s">
        <v>170</v>
      </c>
      <c r="J223" s="53">
        <f>G223</f>
        <v>4439180</v>
      </c>
      <c r="K223" s="54">
        <f>J223*0.1</f>
        <v>443918</v>
      </c>
      <c r="L223" s="53">
        <v>34600</v>
      </c>
      <c r="N223" s="9"/>
    </row>
    <row r="224" spans="1:14" ht="25.5">
      <c r="A224" s="10">
        <v>3</v>
      </c>
      <c r="B224" s="36" t="s">
        <v>255</v>
      </c>
      <c r="C224" s="5">
        <v>224.5</v>
      </c>
      <c r="D224" s="5" t="s">
        <v>170</v>
      </c>
      <c r="E224" s="28" t="s">
        <v>170</v>
      </c>
      <c r="F224" s="28">
        <v>224.5</v>
      </c>
      <c r="G224" s="5">
        <f>F224*L224</f>
        <v>7767700</v>
      </c>
      <c r="H224" s="28" t="s">
        <v>170</v>
      </c>
      <c r="I224" s="5" t="s">
        <v>170</v>
      </c>
      <c r="J224" s="53">
        <f>G224</f>
        <v>7767700</v>
      </c>
      <c r="K224" s="54">
        <f>J224*0.1</f>
        <v>776770</v>
      </c>
      <c r="L224" s="53">
        <v>34600</v>
      </c>
      <c r="N224" s="9"/>
    </row>
    <row r="225" spans="1:14" ht="25.5">
      <c r="A225" s="10">
        <v>4</v>
      </c>
      <c r="B225" s="36" t="s">
        <v>746</v>
      </c>
      <c r="C225" s="5">
        <v>167.1</v>
      </c>
      <c r="D225" s="5" t="s">
        <v>170</v>
      </c>
      <c r="E225" s="28" t="s">
        <v>170</v>
      </c>
      <c r="F225" s="28">
        <v>167.1</v>
      </c>
      <c r="G225" s="5">
        <f>F225*L225</f>
        <v>5781660</v>
      </c>
      <c r="H225" s="28" t="s">
        <v>170</v>
      </c>
      <c r="I225" s="5" t="s">
        <v>170</v>
      </c>
      <c r="J225" s="53">
        <f>G225</f>
        <v>5781660</v>
      </c>
      <c r="K225" s="54">
        <f>J225*0.1</f>
        <v>578166</v>
      </c>
      <c r="L225" s="53">
        <v>34600</v>
      </c>
      <c r="N225" s="9"/>
    </row>
    <row r="226" spans="1:14" s="25" customFormat="1" ht="53.25" customHeight="1">
      <c r="A226" s="191" t="s">
        <v>367</v>
      </c>
      <c r="B226" s="211"/>
      <c r="C226" s="19">
        <f>SUM(C222:C225)</f>
        <v>711.4</v>
      </c>
      <c r="D226" s="19" t="s">
        <v>170</v>
      </c>
      <c r="E226" s="18" t="s">
        <v>170</v>
      </c>
      <c r="F226" s="19">
        <f aca="true" t="shared" si="34" ref="F226:K226">SUM(F222:F225)</f>
        <v>711.4</v>
      </c>
      <c r="G226" s="19">
        <f t="shared" si="34"/>
        <v>24614440</v>
      </c>
      <c r="H226" s="19" t="s">
        <v>170</v>
      </c>
      <c r="I226" s="19" t="s">
        <v>170</v>
      </c>
      <c r="J226" s="67">
        <f t="shared" si="34"/>
        <v>24614440</v>
      </c>
      <c r="K226" s="67">
        <f t="shared" si="34"/>
        <v>2461444</v>
      </c>
      <c r="L226" s="67">
        <v>34600</v>
      </c>
      <c r="N226" s="78"/>
    </row>
    <row r="227" spans="1:14" ht="12.75">
      <c r="A227" s="230" t="s">
        <v>246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N227" s="9"/>
    </row>
    <row r="228" spans="1:14" ht="25.5">
      <c r="A228" s="10">
        <v>1</v>
      </c>
      <c r="B228" s="11" t="s">
        <v>747</v>
      </c>
      <c r="C228" s="5">
        <v>74.6</v>
      </c>
      <c r="D228" s="5" t="s">
        <v>170</v>
      </c>
      <c r="E228" s="28" t="s">
        <v>170</v>
      </c>
      <c r="F228" s="28">
        <v>74.6</v>
      </c>
      <c r="G228" s="5">
        <f>F228*L228</f>
        <v>2581160</v>
      </c>
      <c r="H228" s="28" t="s">
        <v>170</v>
      </c>
      <c r="I228" s="5" t="s">
        <v>170</v>
      </c>
      <c r="J228" s="53">
        <f aca="true" t="shared" si="35" ref="J228:J241">G228</f>
        <v>2581160</v>
      </c>
      <c r="K228" s="54">
        <f>J228*0.1</f>
        <v>258116</v>
      </c>
      <c r="L228" s="53">
        <v>34600</v>
      </c>
      <c r="N228" s="9"/>
    </row>
    <row r="229" spans="1:14" ht="25.5">
      <c r="A229" s="10">
        <v>2</v>
      </c>
      <c r="B229" s="11" t="s">
        <v>748</v>
      </c>
      <c r="C229" s="5">
        <v>391.9</v>
      </c>
      <c r="D229" s="5" t="s">
        <v>170</v>
      </c>
      <c r="E229" s="28" t="s">
        <v>170</v>
      </c>
      <c r="F229" s="28">
        <v>391.9</v>
      </c>
      <c r="G229" s="5">
        <f aca="true" t="shared" si="36" ref="G229:G241">F229*L229</f>
        <v>13559740</v>
      </c>
      <c r="H229" s="28" t="s">
        <v>170</v>
      </c>
      <c r="I229" s="5" t="s">
        <v>170</v>
      </c>
      <c r="J229" s="53">
        <f t="shared" si="35"/>
        <v>13559740</v>
      </c>
      <c r="K229" s="54">
        <f aca="true" t="shared" si="37" ref="K229:K241">J229*0.1</f>
        <v>1355974</v>
      </c>
      <c r="L229" s="53">
        <v>34600</v>
      </c>
      <c r="N229" s="9"/>
    </row>
    <row r="230" spans="1:14" ht="25.5">
      <c r="A230" s="10">
        <v>3</v>
      </c>
      <c r="B230" s="11" t="s">
        <v>749</v>
      </c>
      <c r="C230" s="5">
        <v>392.1</v>
      </c>
      <c r="D230" s="5" t="s">
        <v>170</v>
      </c>
      <c r="E230" s="28" t="s">
        <v>170</v>
      </c>
      <c r="F230" s="28">
        <v>392.1</v>
      </c>
      <c r="G230" s="5">
        <f t="shared" si="36"/>
        <v>13566660</v>
      </c>
      <c r="H230" s="28" t="s">
        <v>170</v>
      </c>
      <c r="I230" s="5" t="s">
        <v>170</v>
      </c>
      <c r="J230" s="53">
        <f t="shared" si="35"/>
        <v>13566660</v>
      </c>
      <c r="K230" s="54">
        <f t="shared" si="37"/>
        <v>1356666</v>
      </c>
      <c r="L230" s="53">
        <v>34600</v>
      </c>
      <c r="N230" s="9"/>
    </row>
    <row r="231" spans="1:14" ht="25.5">
      <c r="A231" s="10">
        <v>4</v>
      </c>
      <c r="B231" s="11" t="s">
        <v>750</v>
      </c>
      <c r="C231" s="5">
        <v>411.9</v>
      </c>
      <c r="D231" s="5" t="s">
        <v>170</v>
      </c>
      <c r="E231" s="28" t="s">
        <v>170</v>
      </c>
      <c r="F231" s="28">
        <v>411.9</v>
      </c>
      <c r="G231" s="5">
        <f t="shared" si="36"/>
        <v>14251740</v>
      </c>
      <c r="H231" s="28" t="s">
        <v>170</v>
      </c>
      <c r="I231" s="5" t="s">
        <v>170</v>
      </c>
      <c r="J231" s="53">
        <f t="shared" si="35"/>
        <v>14251740</v>
      </c>
      <c r="K231" s="54">
        <f t="shared" si="37"/>
        <v>1425174</v>
      </c>
      <c r="L231" s="53">
        <v>34600</v>
      </c>
      <c r="N231" s="9"/>
    </row>
    <row r="232" spans="1:14" ht="12.75">
      <c r="A232" s="10">
        <v>5</v>
      </c>
      <c r="B232" s="11" t="s">
        <v>751</v>
      </c>
      <c r="C232" s="5">
        <v>435.3</v>
      </c>
      <c r="D232" s="5" t="s">
        <v>170</v>
      </c>
      <c r="E232" s="28" t="s">
        <v>170</v>
      </c>
      <c r="F232" s="28">
        <v>435.3</v>
      </c>
      <c r="G232" s="5">
        <f t="shared" si="36"/>
        <v>15061380</v>
      </c>
      <c r="H232" s="28" t="s">
        <v>170</v>
      </c>
      <c r="I232" s="5" t="s">
        <v>170</v>
      </c>
      <c r="J232" s="53">
        <f t="shared" si="35"/>
        <v>15061380</v>
      </c>
      <c r="K232" s="54">
        <f t="shared" si="37"/>
        <v>1506138</v>
      </c>
      <c r="L232" s="53">
        <v>34600</v>
      </c>
      <c r="N232" s="9"/>
    </row>
    <row r="233" spans="1:14" ht="12.75">
      <c r="A233" s="10">
        <v>6</v>
      </c>
      <c r="B233" s="11" t="s">
        <v>752</v>
      </c>
      <c r="C233" s="5">
        <v>378.3</v>
      </c>
      <c r="D233" s="5" t="s">
        <v>170</v>
      </c>
      <c r="E233" s="28" t="s">
        <v>170</v>
      </c>
      <c r="F233" s="28">
        <v>378.3</v>
      </c>
      <c r="G233" s="5">
        <f t="shared" si="36"/>
        <v>13089180</v>
      </c>
      <c r="H233" s="28" t="s">
        <v>170</v>
      </c>
      <c r="I233" s="5" t="s">
        <v>170</v>
      </c>
      <c r="J233" s="53">
        <f t="shared" si="35"/>
        <v>13089180</v>
      </c>
      <c r="K233" s="54">
        <f t="shared" si="37"/>
        <v>1308918</v>
      </c>
      <c r="L233" s="53">
        <v>34600</v>
      </c>
      <c r="N233" s="9"/>
    </row>
    <row r="234" spans="1:14" ht="12.75">
      <c r="A234" s="10">
        <v>7</v>
      </c>
      <c r="B234" s="11" t="s">
        <v>753</v>
      </c>
      <c r="C234" s="5">
        <v>188.6</v>
      </c>
      <c r="D234" s="5" t="s">
        <v>170</v>
      </c>
      <c r="E234" s="28" t="s">
        <v>170</v>
      </c>
      <c r="F234" s="28">
        <v>188.6</v>
      </c>
      <c r="G234" s="5">
        <f t="shared" si="36"/>
        <v>6525560</v>
      </c>
      <c r="H234" s="28" t="s">
        <v>170</v>
      </c>
      <c r="I234" s="5" t="s">
        <v>170</v>
      </c>
      <c r="J234" s="53">
        <f t="shared" si="35"/>
        <v>6525560</v>
      </c>
      <c r="K234" s="54">
        <f t="shared" si="37"/>
        <v>652556</v>
      </c>
      <c r="L234" s="53">
        <v>34600</v>
      </c>
      <c r="N234" s="9"/>
    </row>
    <row r="235" spans="1:14" ht="12.75">
      <c r="A235" s="10">
        <v>8</v>
      </c>
      <c r="B235" s="11" t="s">
        <v>754</v>
      </c>
      <c r="C235" s="5">
        <v>223.5</v>
      </c>
      <c r="D235" s="5" t="s">
        <v>170</v>
      </c>
      <c r="E235" s="28" t="s">
        <v>170</v>
      </c>
      <c r="F235" s="28">
        <v>223.5</v>
      </c>
      <c r="G235" s="5">
        <f t="shared" si="36"/>
        <v>7733100</v>
      </c>
      <c r="H235" s="28" t="s">
        <v>170</v>
      </c>
      <c r="I235" s="5" t="s">
        <v>170</v>
      </c>
      <c r="J235" s="53">
        <f t="shared" si="35"/>
        <v>7733100</v>
      </c>
      <c r="K235" s="54">
        <f t="shared" si="37"/>
        <v>773310</v>
      </c>
      <c r="L235" s="53">
        <v>34600</v>
      </c>
      <c r="N235" s="9"/>
    </row>
    <row r="236" spans="1:14" ht="12.75">
      <c r="A236" s="10">
        <v>9</v>
      </c>
      <c r="B236" s="11" t="s">
        <v>755</v>
      </c>
      <c r="C236" s="5">
        <v>228.7</v>
      </c>
      <c r="D236" s="5" t="s">
        <v>170</v>
      </c>
      <c r="E236" s="28" t="s">
        <v>170</v>
      </c>
      <c r="F236" s="28">
        <v>228.7</v>
      </c>
      <c r="G236" s="5">
        <f t="shared" si="36"/>
        <v>7913020</v>
      </c>
      <c r="H236" s="28" t="s">
        <v>170</v>
      </c>
      <c r="I236" s="5" t="s">
        <v>170</v>
      </c>
      <c r="J236" s="53">
        <f t="shared" si="35"/>
        <v>7913020</v>
      </c>
      <c r="K236" s="54">
        <f t="shared" si="37"/>
        <v>791302</v>
      </c>
      <c r="L236" s="53">
        <v>34600</v>
      </c>
      <c r="N236" s="9"/>
    </row>
    <row r="237" spans="1:14" ht="12.75">
      <c r="A237" s="10">
        <v>10</v>
      </c>
      <c r="B237" s="11" t="s">
        <v>756</v>
      </c>
      <c r="C237" s="5">
        <v>254.2</v>
      </c>
      <c r="D237" s="5" t="s">
        <v>170</v>
      </c>
      <c r="E237" s="28" t="s">
        <v>170</v>
      </c>
      <c r="F237" s="28">
        <v>254.2</v>
      </c>
      <c r="G237" s="5">
        <f t="shared" si="36"/>
        <v>8795320</v>
      </c>
      <c r="H237" s="28" t="s">
        <v>170</v>
      </c>
      <c r="I237" s="5" t="s">
        <v>170</v>
      </c>
      <c r="J237" s="53">
        <f t="shared" si="35"/>
        <v>8795320</v>
      </c>
      <c r="K237" s="54">
        <f t="shared" si="37"/>
        <v>879532</v>
      </c>
      <c r="L237" s="53">
        <v>34600</v>
      </c>
      <c r="N237" s="9"/>
    </row>
    <row r="238" spans="1:14" ht="25.5">
      <c r="A238" s="10">
        <v>11</v>
      </c>
      <c r="B238" s="11" t="s">
        <v>373</v>
      </c>
      <c r="C238" s="5">
        <v>688.5</v>
      </c>
      <c r="D238" s="5" t="s">
        <v>170</v>
      </c>
      <c r="E238" s="28" t="s">
        <v>170</v>
      </c>
      <c r="F238" s="28">
        <v>688.5</v>
      </c>
      <c r="G238" s="5">
        <f t="shared" si="36"/>
        <v>23822100</v>
      </c>
      <c r="H238" s="28" t="s">
        <v>170</v>
      </c>
      <c r="I238" s="5" t="s">
        <v>170</v>
      </c>
      <c r="J238" s="53">
        <f t="shared" si="35"/>
        <v>23822100</v>
      </c>
      <c r="K238" s="54">
        <f t="shared" si="37"/>
        <v>2382210</v>
      </c>
      <c r="L238" s="53">
        <v>34600</v>
      </c>
      <c r="N238" s="9"/>
    </row>
    <row r="239" spans="1:14" ht="25.5">
      <c r="A239" s="10">
        <v>12</v>
      </c>
      <c r="B239" s="11" t="s">
        <v>374</v>
      </c>
      <c r="C239" s="5">
        <v>684.5</v>
      </c>
      <c r="D239" s="5" t="s">
        <v>170</v>
      </c>
      <c r="E239" s="28" t="s">
        <v>170</v>
      </c>
      <c r="F239" s="28">
        <v>684.5</v>
      </c>
      <c r="G239" s="5">
        <f t="shared" si="36"/>
        <v>23683700</v>
      </c>
      <c r="H239" s="28" t="s">
        <v>170</v>
      </c>
      <c r="I239" s="5" t="s">
        <v>170</v>
      </c>
      <c r="J239" s="53">
        <f t="shared" si="35"/>
        <v>23683700</v>
      </c>
      <c r="K239" s="54">
        <f t="shared" si="37"/>
        <v>2368370</v>
      </c>
      <c r="L239" s="53">
        <v>34600</v>
      </c>
      <c r="N239" s="9"/>
    </row>
    <row r="240" spans="1:14" ht="25.5">
      <c r="A240" s="10">
        <v>13</v>
      </c>
      <c r="B240" s="11" t="s">
        <v>375</v>
      </c>
      <c r="C240" s="5">
        <v>682.4</v>
      </c>
      <c r="D240" s="5" t="s">
        <v>170</v>
      </c>
      <c r="E240" s="28" t="s">
        <v>170</v>
      </c>
      <c r="F240" s="28">
        <v>682.4</v>
      </c>
      <c r="G240" s="5">
        <f t="shared" si="36"/>
        <v>23611040</v>
      </c>
      <c r="H240" s="28" t="s">
        <v>170</v>
      </c>
      <c r="I240" s="5" t="s">
        <v>170</v>
      </c>
      <c r="J240" s="53">
        <f t="shared" si="35"/>
        <v>23611040</v>
      </c>
      <c r="K240" s="54">
        <f t="shared" si="37"/>
        <v>2361104</v>
      </c>
      <c r="L240" s="53">
        <v>34600</v>
      </c>
      <c r="N240" s="9"/>
    </row>
    <row r="241" spans="1:14" ht="25.5">
      <c r="A241" s="10">
        <v>14</v>
      </c>
      <c r="B241" s="11" t="s">
        <v>376</v>
      </c>
      <c r="C241" s="5">
        <v>878.9</v>
      </c>
      <c r="D241" s="5" t="s">
        <v>170</v>
      </c>
      <c r="E241" s="28" t="s">
        <v>170</v>
      </c>
      <c r="F241" s="28">
        <v>878.9</v>
      </c>
      <c r="G241" s="5">
        <f t="shared" si="36"/>
        <v>30409940</v>
      </c>
      <c r="H241" s="28" t="s">
        <v>170</v>
      </c>
      <c r="I241" s="5" t="s">
        <v>170</v>
      </c>
      <c r="J241" s="53">
        <f t="shared" si="35"/>
        <v>30409940</v>
      </c>
      <c r="K241" s="54">
        <f t="shared" si="37"/>
        <v>3040994</v>
      </c>
      <c r="L241" s="53">
        <v>34600</v>
      </c>
      <c r="N241" s="9"/>
    </row>
    <row r="242" spans="1:14" s="25" customFormat="1" ht="54" customHeight="1">
      <c r="A242" s="191" t="s">
        <v>377</v>
      </c>
      <c r="B242" s="211"/>
      <c r="C242" s="19">
        <f>SUM(C228:C241)</f>
        <v>5913.399999999999</v>
      </c>
      <c r="D242" s="19" t="s">
        <v>170</v>
      </c>
      <c r="E242" s="18" t="s">
        <v>170</v>
      </c>
      <c r="F242" s="19">
        <f aca="true" t="shared" si="38" ref="F242:K242">SUM(F228:F241)</f>
        <v>5913.399999999999</v>
      </c>
      <c r="G242" s="19">
        <f t="shared" si="38"/>
        <v>204603640</v>
      </c>
      <c r="H242" s="19" t="s">
        <v>170</v>
      </c>
      <c r="I242" s="19" t="s">
        <v>170</v>
      </c>
      <c r="J242" s="67">
        <f t="shared" si="38"/>
        <v>204603640</v>
      </c>
      <c r="K242" s="67">
        <f t="shared" si="38"/>
        <v>20460364</v>
      </c>
      <c r="L242" s="67">
        <v>34600</v>
      </c>
      <c r="N242" s="78"/>
    </row>
    <row r="243" spans="1:14" ht="12.75">
      <c r="A243" s="230" t="s">
        <v>247</v>
      </c>
      <c r="B243" s="231"/>
      <c r="C243" s="231"/>
      <c r="D243" s="231"/>
      <c r="E243" s="231"/>
      <c r="F243" s="231"/>
      <c r="G243" s="231"/>
      <c r="H243" s="231"/>
      <c r="I243" s="231"/>
      <c r="J243" s="231"/>
      <c r="K243" s="231"/>
      <c r="L243" s="231"/>
      <c r="N243" s="9"/>
    </row>
    <row r="244" spans="1:14" s="42" customFormat="1" ht="25.5">
      <c r="A244" s="10">
        <v>1</v>
      </c>
      <c r="B244" s="11" t="s">
        <v>385</v>
      </c>
      <c r="C244" s="5">
        <v>1075</v>
      </c>
      <c r="D244" s="19" t="s">
        <v>170</v>
      </c>
      <c r="E244" s="19" t="s">
        <v>170</v>
      </c>
      <c r="F244" s="5">
        <v>1075</v>
      </c>
      <c r="G244" s="38">
        <f aca="true" t="shared" si="39" ref="G244:G249">F244*L244</f>
        <v>37195000</v>
      </c>
      <c r="H244" s="5" t="s">
        <v>170</v>
      </c>
      <c r="I244" s="38" t="s">
        <v>170</v>
      </c>
      <c r="J244" s="53">
        <f aca="true" t="shared" si="40" ref="J244:J249">G244</f>
        <v>37195000</v>
      </c>
      <c r="K244" s="54">
        <v>803880</v>
      </c>
      <c r="L244" s="53">
        <v>34600</v>
      </c>
      <c r="N244" s="43"/>
    </row>
    <row r="245" spans="1:14" s="42" customFormat="1" ht="25.5">
      <c r="A245" s="10">
        <v>2</v>
      </c>
      <c r="B245" s="11" t="s">
        <v>378</v>
      </c>
      <c r="C245" s="5">
        <v>775.6</v>
      </c>
      <c r="D245" s="19" t="s">
        <v>170</v>
      </c>
      <c r="E245" s="19" t="s">
        <v>170</v>
      </c>
      <c r="F245" s="5">
        <v>775.6</v>
      </c>
      <c r="G245" s="38">
        <f t="shared" si="39"/>
        <v>26835760</v>
      </c>
      <c r="H245" s="5" t="s">
        <v>170</v>
      </c>
      <c r="I245" s="38" t="s">
        <v>170</v>
      </c>
      <c r="J245" s="53">
        <f t="shared" si="40"/>
        <v>26835760</v>
      </c>
      <c r="K245" s="54">
        <v>571725</v>
      </c>
      <c r="L245" s="53">
        <v>34600</v>
      </c>
      <c r="N245" s="43"/>
    </row>
    <row r="246" spans="1:14" s="42" customFormat="1" ht="25.5">
      <c r="A246" s="10">
        <v>3</v>
      </c>
      <c r="B246" s="11" t="s">
        <v>379</v>
      </c>
      <c r="C246" s="5">
        <v>749.3</v>
      </c>
      <c r="D246" s="19" t="s">
        <v>170</v>
      </c>
      <c r="E246" s="19" t="s">
        <v>170</v>
      </c>
      <c r="F246" s="5">
        <v>749.3</v>
      </c>
      <c r="G246" s="38">
        <f t="shared" si="39"/>
        <v>25925780</v>
      </c>
      <c r="H246" s="5" t="s">
        <v>170</v>
      </c>
      <c r="I246" s="38" t="s">
        <v>170</v>
      </c>
      <c r="J246" s="53">
        <f t="shared" si="40"/>
        <v>25925780</v>
      </c>
      <c r="K246" s="54">
        <v>336105</v>
      </c>
      <c r="L246" s="53">
        <v>34600</v>
      </c>
      <c r="N246" s="43"/>
    </row>
    <row r="247" spans="1:14" s="42" customFormat="1" ht="25.5">
      <c r="A247" s="10">
        <v>4</v>
      </c>
      <c r="B247" s="11" t="s">
        <v>380</v>
      </c>
      <c r="C247" s="5">
        <v>734.9</v>
      </c>
      <c r="D247" s="19" t="s">
        <v>170</v>
      </c>
      <c r="E247" s="19" t="s">
        <v>170</v>
      </c>
      <c r="F247" s="5">
        <v>734.9</v>
      </c>
      <c r="G247" s="38">
        <f t="shared" si="39"/>
        <v>25427540</v>
      </c>
      <c r="H247" s="5" t="s">
        <v>170</v>
      </c>
      <c r="I247" s="38" t="s">
        <v>170</v>
      </c>
      <c r="J247" s="53">
        <f t="shared" si="40"/>
        <v>25427540</v>
      </c>
      <c r="K247" s="54">
        <v>426195</v>
      </c>
      <c r="L247" s="53">
        <v>34600</v>
      </c>
      <c r="N247" s="43"/>
    </row>
    <row r="248" spans="1:14" s="42" customFormat="1" ht="25.5">
      <c r="A248" s="10">
        <v>5</v>
      </c>
      <c r="B248" s="11" t="s">
        <v>381</v>
      </c>
      <c r="C248" s="5">
        <v>1031.2</v>
      </c>
      <c r="D248" s="19" t="s">
        <v>170</v>
      </c>
      <c r="E248" s="19" t="s">
        <v>170</v>
      </c>
      <c r="F248" s="5">
        <v>1031.2</v>
      </c>
      <c r="G248" s="38">
        <f t="shared" si="39"/>
        <v>35679520</v>
      </c>
      <c r="H248" s="5" t="s">
        <v>170</v>
      </c>
      <c r="I248" s="38" t="s">
        <v>170</v>
      </c>
      <c r="J248" s="53">
        <f t="shared" si="40"/>
        <v>35679520</v>
      </c>
      <c r="K248" s="54">
        <v>654885</v>
      </c>
      <c r="L248" s="53">
        <v>34600</v>
      </c>
      <c r="N248" s="43"/>
    </row>
    <row r="249" spans="1:14" s="42" customFormat="1" ht="25.5">
      <c r="A249" s="10">
        <v>6</v>
      </c>
      <c r="B249" s="11" t="s">
        <v>382</v>
      </c>
      <c r="C249" s="5">
        <v>206.9</v>
      </c>
      <c r="D249" s="19" t="s">
        <v>170</v>
      </c>
      <c r="E249" s="19" t="s">
        <v>170</v>
      </c>
      <c r="F249" s="5">
        <v>206.9</v>
      </c>
      <c r="G249" s="38">
        <f t="shared" si="39"/>
        <v>7158740</v>
      </c>
      <c r="H249" s="5" t="s">
        <v>170</v>
      </c>
      <c r="I249" s="38" t="s">
        <v>170</v>
      </c>
      <c r="J249" s="53">
        <f t="shared" si="40"/>
        <v>7158740</v>
      </c>
      <c r="K249" s="54">
        <v>426195</v>
      </c>
      <c r="L249" s="53">
        <v>34600</v>
      </c>
      <c r="N249" s="43"/>
    </row>
    <row r="250" spans="1:14" s="25" customFormat="1" ht="31.5" customHeight="1">
      <c r="A250" s="191" t="s">
        <v>115</v>
      </c>
      <c r="B250" s="211"/>
      <c r="C250" s="19">
        <f>SUM(C244:C249)</f>
        <v>4572.9</v>
      </c>
      <c r="D250" s="19" t="s">
        <v>170</v>
      </c>
      <c r="E250" s="19" t="s">
        <v>170</v>
      </c>
      <c r="F250" s="19">
        <f aca="true" t="shared" si="41" ref="F250:K250">SUM(F244:F249)</f>
        <v>4572.9</v>
      </c>
      <c r="G250" s="19">
        <f t="shared" si="41"/>
        <v>158222340</v>
      </c>
      <c r="H250" s="19" t="s">
        <v>170</v>
      </c>
      <c r="I250" s="19" t="s">
        <v>170</v>
      </c>
      <c r="J250" s="67">
        <f t="shared" si="41"/>
        <v>158222340</v>
      </c>
      <c r="K250" s="67">
        <f t="shared" si="41"/>
        <v>3218985</v>
      </c>
      <c r="L250" s="67">
        <v>34600</v>
      </c>
      <c r="N250" s="78"/>
    </row>
    <row r="251" spans="1:14" ht="12.75">
      <c r="A251" s="230" t="s">
        <v>104</v>
      </c>
      <c r="B251" s="231"/>
      <c r="C251" s="231"/>
      <c r="D251" s="231"/>
      <c r="E251" s="231"/>
      <c r="F251" s="231"/>
      <c r="G251" s="231"/>
      <c r="H251" s="231"/>
      <c r="I251" s="231"/>
      <c r="J251" s="231"/>
      <c r="K251" s="231"/>
      <c r="L251" s="231"/>
      <c r="N251" s="9"/>
    </row>
    <row r="252" spans="1:14" s="42" customFormat="1" ht="25.5">
      <c r="A252" s="10">
        <v>1</v>
      </c>
      <c r="B252" s="36" t="s">
        <v>386</v>
      </c>
      <c r="C252" s="5">
        <v>2730</v>
      </c>
      <c r="D252" s="5" t="s">
        <v>170</v>
      </c>
      <c r="E252" s="28" t="s">
        <v>170</v>
      </c>
      <c r="F252" s="5">
        <v>2730</v>
      </c>
      <c r="G252" s="5">
        <f>F252*L252</f>
        <v>94458000</v>
      </c>
      <c r="H252" s="28" t="s">
        <v>170</v>
      </c>
      <c r="I252" s="5" t="s">
        <v>170</v>
      </c>
      <c r="J252" s="53">
        <f>G252</f>
        <v>94458000</v>
      </c>
      <c r="K252" s="54">
        <v>2422000</v>
      </c>
      <c r="L252" s="53">
        <v>34600</v>
      </c>
      <c r="N252" s="43"/>
    </row>
    <row r="253" spans="1:14" s="42" customFormat="1" ht="25.5">
      <c r="A253" s="10">
        <v>2</v>
      </c>
      <c r="B253" s="36" t="s">
        <v>387</v>
      </c>
      <c r="C253" s="5">
        <v>211</v>
      </c>
      <c r="D253" s="5">
        <v>211</v>
      </c>
      <c r="E253" s="38">
        <f>D253*L253</f>
        <v>7300600</v>
      </c>
      <c r="F253" s="28" t="s">
        <v>170</v>
      </c>
      <c r="G253" s="28" t="s">
        <v>170</v>
      </c>
      <c r="H253" s="28" t="s">
        <v>170</v>
      </c>
      <c r="I253" s="28" t="s">
        <v>170</v>
      </c>
      <c r="J253" s="53">
        <f>E253</f>
        <v>7300600</v>
      </c>
      <c r="K253" s="54">
        <v>380600</v>
      </c>
      <c r="L253" s="53">
        <v>34600</v>
      </c>
      <c r="N253" s="43"/>
    </row>
    <row r="254" spans="1:14" s="42" customFormat="1" ht="25.5">
      <c r="A254" s="10">
        <v>3</v>
      </c>
      <c r="B254" s="36" t="s">
        <v>388</v>
      </c>
      <c r="C254" s="5">
        <v>3907.3</v>
      </c>
      <c r="D254" s="5">
        <v>3907.3</v>
      </c>
      <c r="E254" s="38">
        <f>D254*L254</f>
        <v>135192580</v>
      </c>
      <c r="F254" s="28" t="s">
        <v>170</v>
      </c>
      <c r="G254" s="28" t="s">
        <v>170</v>
      </c>
      <c r="H254" s="28" t="s">
        <v>170</v>
      </c>
      <c r="I254" s="28" t="s">
        <v>170</v>
      </c>
      <c r="J254" s="53">
        <f>E254</f>
        <v>135192580</v>
      </c>
      <c r="K254" s="54">
        <v>6632820</v>
      </c>
      <c r="L254" s="53">
        <v>34600</v>
      </c>
      <c r="N254" s="43"/>
    </row>
    <row r="255" spans="1:14" s="25" customFormat="1" ht="30.75" customHeight="1">
      <c r="A255" s="191" t="s">
        <v>116</v>
      </c>
      <c r="B255" s="211"/>
      <c r="C255" s="19">
        <f>SUM(C252:C254)</f>
        <v>6848.3</v>
      </c>
      <c r="D255" s="19">
        <f>SUM(D253:D254)</f>
        <v>4118.3</v>
      </c>
      <c r="E255" s="19">
        <f>SUM(E253:E254)</f>
        <v>142493180</v>
      </c>
      <c r="F255" s="19">
        <f>SUM(F252:F254)</f>
        <v>2730</v>
      </c>
      <c r="G255" s="19">
        <f>SUM(G252:G254)</f>
        <v>94458000</v>
      </c>
      <c r="H255" s="19" t="s">
        <v>170</v>
      </c>
      <c r="I255" s="19" t="s">
        <v>170</v>
      </c>
      <c r="J255" s="67">
        <f>SUM(J252:J254)</f>
        <v>236951180</v>
      </c>
      <c r="K255" s="67">
        <f>SUM(K252:K254)</f>
        <v>9435420</v>
      </c>
      <c r="L255" s="67">
        <v>34600</v>
      </c>
      <c r="M255" s="78"/>
      <c r="N255" s="78"/>
    </row>
    <row r="256" spans="1:14" ht="12.75">
      <c r="A256" s="230" t="s">
        <v>337</v>
      </c>
      <c r="B256" s="231"/>
      <c r="C256" s="231"/>
      <c r="D256" s="231"/>
      <c r="E256" s="231"/>
      <c r="F256" s="231"/>
      <c r="G256" s="231"/>
      <c r="H256" s="231"/>
      <c r="I256" s="231"/>
      <c r="J256" s="231"/>
      <c r="K256" s="231"/>
      <c r="L256" s="231"/>
      <c r="N256" s="9"/>
    </row>
    <row r="257" spans="1:14" ht="25.5">
      <c r="A257" s="10">
        <v>1</v>
      </c>
      <c r="B257" s="36" t="s">
        <v>417</v>
      </c>
      <c r="C257" s="5">
        <v>210.1</v>
      </c>
      <c r="D257" s="5">
        <v>210.1</v>
      </c>
      <c r="E257" s="5">
        <f>D257*L257</f>
        <v>7269460</v>
      </c>
      <c r="F257" s="28" t="s">
        <v>170</v>
      </c>
      <c r="G257" s="28" t="s">
        <v>170</v>
      </c>
      <c r="H257" s="28" t="s">
        <v>170</v>
      </c>
      <c r="I257" s="28" t="s">
        <v>170</v>
      </c>
      <c r="J257" s="53">
        <f aca="true" t="shared" si="42" ref="J257:J264">E257</f>
        <v>7269460</v>
      </c>
      <c r="K257" s="54">
        <f aca="true" t="shared" si="43" ref="K257:K263">J257*0.1</f>
        <v>726946</v>
      </c>
      <c r="L257" s="53">
        <v>34600</v>
      </c>
      <c r="N257" s="9"/>
    </row>
    <row r="258" spans="1:14" ht="25.5">
      <c r="A258" s="10">
        <v>2</v>
      </c>
      <c r="B258" s="36" t="s">
        <v>424</v>
      </c>
      <c r="C258" s="5">
        <v>134.6</v>
      </c>
      <c r="D258" s="5">
        <v>134.6</v>
      </c>
      <c r="E258" s="5">
        <f aca="true" t="shared" si="44" ref="E258:E264">D258*L258</f>
        <v>4657160</v>
      </c>
      <c r="F258" s="28" t="s">
        <v>170</v>
      </c>
      <c r="G258" s="28" t="s">
        <v>170</v>
      </c>
      <c r="H258" s="28" t="s">
        <v>170</v>
      </c>
      <c r="I258" s="28" t="s">
        <v>170</v>
      </c>
      <c r="J258" s="53">
        <f t="shared" si="42"/>
        <v>4657160</v>
      </c>
      <c r="K258" s="54">
        <f t="shared" si="43"/>
        <v>465716</v>
      </c>
      <c r="L258" s="53">
        <v>34600</v>
      </c>
      <c r="N258" s="9"/>
    </row>
    <row r="259" spans="1:14" ht="25.5">
      <c r="A259" s="10">
        <v>3</v>
      </c>
      <c r="B259" s="36" t="s">
        <v>430</v>
      </c>
      <c r="C259" s="5">
        <v>565.5</v>
      </c>
      <c r="D259" s="5">
        <v>565.5</v>
      </c>
      <c r="E259" s="5">
        <f t="shared" si="44"/>
        <v>19566300</v>
      </c>
      <c r="F259" s="28" t="s">
        <v>170</v>
      </c>
      <c r="G259" s="28" t="s">
        <v>170</v>
      </c>
      <c r="H259" s="28" t="s">
        <v>170</v>
      </c>
      <c r="I259" s="28" t="s">
        <v>170</v>
      </c>
      <c r="J259" s="53">
        <f t="shared" si="42"/>
        <v>19566300</v>
      </c>
      <c r="K259" s="54">
        <v>7826520</v>
      </c>
      <c r="L259" s="53">
        <v>34600</v>
      </c>
      <c r="N259" s="9"/>
    </row>
    <row r="260" spans="1:14" ht="25.5">
      <c r="A260" s="10">
        <v>4</v>
      </c>
      <c r="B260" s="36" t="s">
        <v>431</v>
      </c>
      <c r="C260" s="5">
        <v>530.1</v>
      </c>
      <c r="D260" s="5">
        <v>530.1</v>
      </c>
      <c r="E260" s="5">
        <f t="shared" si="44"/>
        <v>18341460</v>
      </c>
      <c r="F260" s="28" t="s">
        <v>170</v>
      </c>
      <c r="G260" s="28" t="s">
        <v>170</v>
      </c>
      <c r="H260" s="28" t="s">
        <v>170</v>
      </c>
      <c r="I260" s="28" t="s">
        <v>170</v>
      </c>
      <c r="J260" s="53">
        <f t="shared" si="42"/>
        <v>18341460</v>
      </c>
      <c r="K260" s="54">
        <f t="shared" si="43"/>
        <v>1834146</v>
      </c>
      <c r="L260" s="53">
        <v>34600</v>
      </c>
      <c r="N260" s="9"/>
    </row>
    <row r="261" spans="1:14" ht="25.5">
      <c r="A261" s="10">
        <v>5</v>
      </c>
      <c r="B261" s="36" t="s">
        <v>432</v>
      </c>
      <c r="C261" s="5">
        <v>530.2</v>
      </c>
      <c r="D261" s="5">
        <v>530.2</v>
      </c>
      <c r="E261" s="5">
        <f t="shared" si="44"/>
        <v>18344920</v>
      </c>
      <c r="F261" s="28" t="s">
        <v>170</v>
      </c>
      <c r="G261" s="28" t="s">
        <v>170</v>
      </c>
      <c r="H261" s="28" t="s">
        <v>170</v>
      </c>
      <c r="I261" s="28" t="s">
        <v>170</v>
      </c>
      <c r="J261" s="53">
        <f t="shared" si="42"/>
        <v>18344920</v>
      </c>
      <c r="K261" s="54">
        <f t="shared" si="43"/>
        <v>1834492</v>
      </c>
      <c r="L261" s="53">
        <v>34600</v>
      </c>
      <c r="N261" s="9"/>
    </row>
    <row r="262" spans="1:14" ht="25.5">
      <c r="A262" s="10">
        <v>6</v>
      </c>
      <c r="B262" s="36" t="s">
        <v>433</v>
      </c>
      <c r="C262" s="5">
        <v>613.2</v>
      </c>
      <c r="D262" s="5">
        <v>613.2</v>
      </c>
      <c r="E262" s="5">
        <f t="shared" si="44"/>
        <v>21216720</v>
      </c>
      <c r="F262" s="28" t="s">
        <v>170</v>
      </c>
      <c r="G262" s="28" t="s">
        <v>170</v>
      </c>
      <c r="H262" s="28" t="s">
        <v>170</v>
      </c>
      <c r="I262" s="28" t="s">
        <v>170</v>
      </c>
      <c r="J262" s="53">
        <f t="shared" si="42"/>
        <v>21216720</v>
      </c>
      <c r="K262" s="54">
        <f t="shared" si="43"/>
        <v>2121672</v>
      </c>
      <c r="L262" s="53">
        <v>34600</v>
      </c>
      <c r="N262" s="9"/>
    </row>
    <row r="263" spans="1:14" ht="25.5">
      <c r="A263" s="10">
        <v>7</v>
      </c>
      <c r="B263" s="36" t="s">
        <v>434</v>
      </c>
      <c r="C263" s="5">
        <v>523.4</v>
      </c>
      <c r="D263" s="5">
        <v>523.4</v>
      </c>
      <c r="E263" s="5">
        <f t="shared" si="44"/>
        <v>18109640</v>
      </c>
      <c r="F263" s="28" t="s">
        <v>170</v>
      </c>
      <c r="G263" s="28" t="s">
        <v>170</v>
      </c>
      <c r="H263" s="28" t="s">
        <v>170</v>
      </c>
      <c r="I263" s="28" t="s">
        <v>170</v>
      </c>
      <c r="J263" s="53">
        <f t="shared" si="42"/>
        <v>18109640</v>
      </c>
      <c r="K263" s="54">
        <f t="shared" si="43"/>
        <v>1810964</v>
      </c>
      <c r="L263" s="53">
        <v>34600</v>
      </c>
      <c r="N263" s="9"/>
    </row>
    <row r="264" spans="1:14" ht="25.5">
      <c r="A264" s="10">
        <v>8</v>
      </c>
      <c r="B264" s="36" t="s">
        <v>435</v>
      </c>
      <c r="C264" s="5">
        <v>620.2</v>
      </c>
      <c r="D264" s="5">
        <v>620.2</v>
      </c>
      <c r="E264" s="5">
        <f t="shared" si="44"/>
        <v>21458920</v>
      </c>
      <c r="F264" s="28" t="s">
        <v>170</v>
      </c>
      <c r="G264" s="28" t="s">
        <v>170</v>
      </c>
      <c r="H264" s="28" t="s">
        <v>170</v>
      </c>
      <c r="I264" s="28" t="s">
        <v>170</v>
      </c>
      <c r="J264" s="53">
        <f t="shared" si="42"/>
        <v>21458920</v>
      </c>
      <c r="K264" s="54">
        <v>8583568</v>
      </c>
      <c r="L264" s="53">
        <v>34600</v>
      </c>
      <c r="N264" s="9"/>
    </row>
    <row r="265" spans="1:14" s="25" customFormat="1" ht="63.75" customHeight="1">
      <c r="A265" s="191" t="s">
        <v>451</v>
      </c>
      <c r="B265" s="211"/>
      <c r="C265" s="19">
        <f>SUM(C257:C264)</f>
        <v>3727.3</v>
      </c>
      <c r="D265" s="19">
        <f>SUM(D257:D264)</f>
        <v>3727.3</v>
      </c>
      <c r="E265" s="19">
        <f>SUM(E257:E264)</f>
        <v>128964580</v>
      </c>
      <c r="F265" s="18" t="s">
        <v>170</v>
      </c>
      <c r="G265" s="18" t="s">
        <v>170</v>
      </c>
      <c r="H265" s="18" t="s">
        <v>170</v>
      </c>
      <c r="I265" s="18" t="s">
        <v>170</v>
      </c>
      <c r="J265" s="67">
        <f>SUM(J257:J264)</f>
        <v>128964580</v>
      </c>
      <c r="K265" s="67">
        <f>SUM(K257:K264)</f>
        <v>25204024</v>
      </c>
      <c r="L265" s="67">
        <v>34600</v>
      </c>
      <c r="N265" s="78"/>
    </row>
    <row r="266" spans="1:14" ht="12.75">
      <c r="A266" s="230" t="s">
        <v>335</v>
      </c>
      <c r="B266" s="231"/>
      <c r="C266" s="231"/>
      <c r="D266" s="231"/>
      <c r="E266" s="231"/>
      <c r="F266" s="231"/>
      <c r="G266" s="231"/>
      <c r="H266" s="231"/>
      <c r="I266" s="231"/>
      <c r="J266" s="231"/>
      <c r="K266" s="231"/>
      <c r="L266" s="231"/>
      <c r="N266" s="9"/>
    </row>
    <row r="267" spans="1:14" ht="25.5">
      <c r="A267" s="10">
        <v>1</v>
      </c>
      <c r="B267" s="36" t="s">
        <v>455</v>
      </c>
      <c r="C267" s="5">
        <v>401.4</v>
      </c>
      <c r="D267" s="5" t="s">
        <v>170</v>
      </c>
      <c r="E267" s="28" t="s">
        <v>170</v>
      </c>
      <c r="F267" s="28">
        <v>401.4</v>
      </c>
      <c r="G267" s="5">
        <f>F267*L267</f>
        <v>13888440</v>
      </c>
      <c r="H267" s="28" t="s">
        <v>170</v>
      </c>
      <c r="I267" s="5" t="s">
        <v>170</v>
      </c>
      <c r="J267" s="53">
        <f>G267</f>
        <v>13888440</v>
      </c>
      <c r="K267" s="54">
        <f>J267*0.1</f>
        <v>1388844</v>
      </c>
      <c r="L267" s="53">
        <v>34600</v>
      </c>
      <c r="N267" s="9"/>
    </row>
    <row r="268" spans="1:14" ht="25.5">
      <c r="A268" s="10">
        <v>2</v>
      </c>
      <c r="B268" s="36" t="s">
        <v>456</v>
      </c>
      <c r="C268" s="5">
        <v>395.3</v>
      </c>
      <c r="D268" s="5" t="s">
        <v>170</v>
      </c>
      <c r="E268" s="28" t="s">
        <v>170</v>
      </c>
      <c r="F268" s="28">
        <v>395.3</v>
      </c>
      <c r="G268" s="5">
        <f>F268*L268</f>
        <v>13677380</v>
      </c>
      <c r="H268" s="28" t="s">
        <v>170</v>
      </c>
      <c r="I268" s="5" t="s">
        <v>170</v>
      </c>
      <c r="J268" s="53">
        <f>G268</f>
        <v>13677380</v>
      </c>
      <c r="K268" s="54">
        <f>J268*0.1</f>
        <v>1367738</v>
      </c>
      <c r="L268" s="53">
        <v>34600</v>
      </c>
      <c r="N268" s="9"/>
    </row>
    <row r="269" spans="1:14" ht="25.5">
      <c r="A269" s="10">
        <v>3</v>
      </c>
      <c r="B269" s="36" t="s">
        <v>457</v>
      </c>
      <c r="C269" s="5">
        <v>384.6</v>
      </c>
      <c r="D269" s="5" t="s">
        <v>170</v>
      </c>
      <c r="E269" s="28" t="s">
        <v>170</v>
      </c>
      <c r="F269" s="28">
        <v>384.6</v>
      </c>
      <c r="G269" s="5">
        <f>F269*L269</f>
        <v>13307160</v>
      </c>
      <c r="H269" s="28" t="s">
        <v>170</v>
      </c>
      <c r="I269" s="5" t="s">
        <v>170</v>
      </c>
      <c r="J269" s="53">
        <f>G269</f>
        <v>13307160</v>
      </c>
      <c r="K269" s="54">
        <f>J269*0.1</f>
        <v>1330716</v>
      </c>
      <c r="L269" s="53">
        <v>34600</v>
      </c>
      <c r="N269" s="9"/>
    </row>
    <row r="270" spans="1:14" s="25" customFormat="1" ht="51.75" customHeight="1">
      <c r="A270" s="191" t="s">
        <v>458</v>
      </c>
      <c r="B270" s="211"/>
      <c r="C270" s="19">
        <f>SUM(C267:C269)</f>
        <v>1181.3000000000002</v>
      </c>
      <c r="D270" s="19" t="s">
        <v>170</v>
      </c>
      <c r="E270" s="18" t="s">
        <v>170</v>
      </c>
      <c r="F270" s="19">
        <f aca="true" t="shared" si="45" ref="F270:K270">SUM(F267:F269)</f>
        <v>1181.3000000000002</v>
      </c>
      <c r="G270" s="19">
        <f t="shared" si="45"/>
        <v>40872980</v>
      </c>
      <c r="H270" s="19" t="s">
        <v>170</v>
      </c>
      <c r="I270" s="19" t="s">
        <v>170</v>
      </c>
      <c r="J270" s="67">
        <f t="shared" si="45"/>
        <v>40872980</v>
      </c>
      <c r="K270" s="67">
        <f t="shared" si="45"/>
        <v>4087298</v>
      </c>
      <c r="L270" s="67">
        <v>34600</v>
      </c>
      <c r="N270" s="78"/>
    </row>
    <row r="271" spans="1:14" ht="12.75">
      <c r="A271" s="230" t="s">
        <v>336</v>
      </c>
      <c r="B271" s="231"/>
      <c r="C271" s="231"/>
      <c r="D271" s="231"/>
      <c r="E271" s="231"/>
      <c r="F271" s="231"/>
      <c r="G271" s="231"/>
      <c r="H271" s="231"/>
      <c r="I271" s="231"/>
      <c r="J271" s="231"/>
      <c r="K271" s="231"/>
      <c r="L271" s="231"/>
      <c r="N271" s="9"/>
    </row>
    <row r="272" spans="1:14" ht="25.5">
      <c r="A272" s="10">
        <v>1</v>
      </c>
      <c r="B272" s="11" t="s">
        <v>459</v>
      </c>
      <c r="C272" s="5">
        <v>102</v>
      </c>
      <c r="D272" s="5">
        <v>102</v>
      </c>
      <c r="E272" s="5">
        <f>D272*L272</f>
        <v>3529200</v>
      </c>
      <c r="F272" s="28" t="s">
        <v>170</v>
      </c>
      <c r="G272" s="28" t="s">
        <v>170</v>
      </c>
      <c r="H272" s="28" t="s">
        <v>170</v>
      </c>
      <c r="I272" s="28" t="s">
        <v>170</v>
      </c>
      <c r="J272" s="53">
        <f>E272</f>
        <v>3529200</v>
      </c>
      <c r="K272" s="54">
        <v>1121040</v>
      </c>
      <c r="L272" s="53">
        <v>34600</v>
      </c>
      <c r="N272" s="9"/>
    </row>
    <row r="273" spans="1:14" ht="25.5">
      <c r="A273" s="10">
        <v>2</v>
      </c>
      <c r="B273" s="11" t="s">
        <v>460</v>
      </c>
      <c r="C273" s="5">
        <v>90.3</v>
      </c>
      <c r="D273" s="5">
        <v>90.3</v>
      </c>
      <c r="E273" s="5">
        <f>D273*L273</f>
        <v>3124380</v>
      </c>
      <c r="F273" s="28" t="s">
        <v>170</v>
      </c>
      <c r="G273" s="28" t="s">
        <v>170</v>
      </c>
      <c r="H273" s="28" t="s">
        <v>170</v>
      </c>
      <c r="I273" s="28" t="s">
        <v>170</v>
      </c>
      <c r="J273" s="53">
        <f>E273</f>
        <v>3124380</v>
      </c>
      <c r="K273" s="54">
        <v>418660</v>
      </c>
      <c r="L273" s="53">
        <v>34600</v>
      </c>
      <c r="N273" s="9"/>
    </row>
    <row r="274" spans="1:14" ht="25.5">
      <c r="A274" s="10">
        <v>3</v>
      </c>
      <c r="B274" s="11" t="s">
        <v>461</v>
      </c>
      <c r="C274" s="5">
        <v>79.7</v>
      </c>
      <c r="D274" s="5">
        <v>79.7</v>
      </c>
      <c r="E274" s="5">
        <f>D274*L274</f>
        <v>2757620</v>
      </c>
      <c r="F274" s="28" t="s">
        <v>170</v>
      </c>
      <c r="G274" s="28" t="s">
        <v>170</v>
      </c>
      <c r="H274" s="28" t="s">
        <v>170</v>
      </c>
      <c r="I274" s="28" t="s">
        <v>170</v>
      </c>
      <c r="J274" s="53">
        <f>E274</f>
        <v>2757620</v>
      </c>
      <c r="K274" s="54">
        <v>1754220</v>
      </c>
      <c r="L274" s="53">
        <v>34600</v>
      </c>
      <c r="N274" s="9"/>
    </row>
    <row r="275" spans="1:14" ht="25.5">
      <c r="A275" s="10">
        <v>4</v>
      </c>
      <c r="B275" s="11" t="s">
        <v>462</v>
      </c>
      <c r="C275" s="5">
        <v>53.3</v>
      </c>
      <c r="D275" s="5">
        <v>53.3</v>
      </c>
      <c r="E275" s="5">
        <f>D275*L275</f>
        <v>1844180</v>
      </c>
      <c r="F275" s="28" t="s">
        <v>170</v>
      </c>
      <c r="G275" s="28" t="s">
        <v>170</v>
      </c>
      <c r="H275" s="28" t="s">
        <v>170</v>
      </c>
      <c r="I275" s="28" t="s">
        <v>170</v>
      </c>
      <c r="J275" s="53">
        <f>E275</f>
        <v>1844180</v>
      </c>
      <c r="K275" s="54">
        <v>93420</v>
      </c>
      <c r="L275" s="53">
        <v>34600</v>
      </c>
      <c r="N275" s="9"/>
    </row>
    <row r="276" spans="1:14" ht="25.5">
      <c r="A276" s="10">
        <v>5</v>
      </c>
      <c r="B276" s="11" t="s">
        <v>463</v>
      </c>
      <c r="C276" s="5">
        <v>129.1</v>
      </c>
      <c r="D276" s="5">
        <v>129.1</v>
      </c>
      <c r="E276" s="5">
        <f>D276*L276</f>
        <v>4466860</v>
      </c>
      <c r="F276" s="28" t="s">
        <v>170</v>
      </c>
      <c r="G276" s="28" t="s">
        <v>170</v>
      </c>
      <c r="H276" s="28" t="s">
        <v>170</v>
      </c>
      <c r="I276" s="28" t="s">
        <v>170</v>
      </c>
      <c r="J276" s="53">
        <f>E276</f>
        <v>4466860</v>
      </c>
      <c r="K276" s="54">
        <v>2037940</v>
      </c>
      <c r="L276" s="53">
        <v>34600</v>
      </c>
      <c r="N276" s="9"/>
    </row>
    <row r="277" spans="1:14" s="25" customFormat="1" ht="52.5" customHeight="1">
      <c r="A277" s="191" t="s">
        <v>487</v>
      </c>
      <c r="B277" s="211"/>
      <c r="C277" s="19">
        <f>SUM(C272:C276)</f>
        <v>454.4</v>
      </c>
      <c r="D277" s="19">
        <f>SUM(D272:D276)</f>
        <v>454.4</v>
      </c>
      <c r="E277" s="19">
        <f>SUM(E272:E276)</f>
        <v>15722240</v>
      </c>
      <c r="F277" s="18" t="s">
        <v>170</v>
      </c>
      <c r="G277" s="18" t="s">
        <v>170</v>
      </c>
      <c r="H277" s="18" t="s">
        <v>170</v>
      </c>
      <c r="I277" s="18" t="s">
        <v>170</v>
      </c>
      <c r="J277" s="67">
        <f>SUM(J272:J276)</f>
        <v>15722240</v>
      </c>
      <c r="K277" s="67">
        <f>SUM(K272:K276)</f>
        <v>5425280</v>
      </c>
      <c r="L277" s="67">
        <v>34600</v>
      </c>
      <c r="N277" s="78"/>
    </row>
    <row r="278" spans="1:14" ht="12.75">
      <c r="A278" s="230" t="s">
        <v>112</v>
      </c>
      <c r="B278" s="231"/>
      <c r="C278" s="231"/>
      <c r="D278" s="231"/>
      <c r="E278" s="231"/>
      <c r="F278" s="231"/>
      <c r="G278" s="231"/>
      <c r="H278" s="231"/>
      <c r="I278" s="231"/>
      <c r="J278" s="231"/>
      <c r="K278" s="231"/>
      <c r="L278" s="231"/>
      <c r="N278" s="9"/>
    </row>
    <row r="279" spans="1:14" ht="25.5">
      <c r="A279" s="10">
        <v>1</v>
      </c>
      <c r="B279" s="11" t="s">
        <v>256</v>
      </c>
      <c r="C279" s="5">
        <v>553.7</v>
      </c>
      <c r="D279" s="5" t="s">
        <v>170</v>
      </c>
      <c r="E279" s="5" t="s">
        <v>170</v>
      </c>
      <c r="F279" s="28" t="s">
        <v>170</v>
      </c>
      <c r="G279" s="28" t="s">
        <v>170</v>
      </c>
      <c r="H279" s="5">
        <v>553.7</v>
      </c>
      <c r="I279" s="5">
        <f>H279*L279</f>
        <v>19158020</v>
      </c>
      <c r="J279" s="53">
        <f>I279</f>
        <v>19158020</v>
      </c>
      <c r="K279" s="54">
        <f>J279*0.1</f>
        <v>1915802</v>
      </c>
      <c r="L279" s="53">
        <v>34600</v>
      </c>
      <c r="N279" s="9"/>
    </row>
    <row r="280" spans="1:14" ht="25.5">
      <c r="A280" s="10">
        <v>2</v>
      </c>
      <c r="B280" s="11" t="s">
        <v>257</v>
      </c>
      <c r="C280" s="5">
        <v>551</v>
      </c>
      <c r="D280" s="5" t="s">
        <v>170</v>
      </c>
      <c r="E280" s="5" t="s">
        <v>170</v>
      </c>
      <c r="F280" s="28" t="s">
        <v>170</v>
      </c>
      <c r="G280" s="28" t="s">
        <v>170</v>
      </c>
      <c r="H280" s="5">
        <v>551</v>
      </c>
      <c r="I280" s="5">
        <f>H280*L280</f>
        <v>19064600</v>
      </c>
      <c r="J280" s="53">
        <f>I280</f>
        <v>19064600</v>
      </c>
      <c r="K280" s="54">
        <f>J280*0.1</f>
        <v>1906460</v>
      </c>
      <c r="L280" s="53">
        <v>34600</v>
      </c>
      <c r="N280" s="9"/>
    </row>
    <row r="281" spans="1:14" ht="25.5">
      <c r="A281" s="10">
        <v>3</v>
      </c>
      <c r="B281" s="11" t="s">
        <v>338</v>
      </c>
      <c r="C281" s="5">
        <v>485.1</v>
      </c>
      <c r="D281" s="5" t="s">
        <v>170</v>
      </c>
      <c r="E281" s="5" t="s">
        <v>170</v>
      </c>
      <c r="F281" s="28" t="s">
        <v>170</v>
      </c>
      <c r="G281" s="28" t="s">
        <v>170</v>
      </c>
      <c r="H281" s="5">
        <v>485.1</v>
      </c>
      <c r="I281" s="5">
        <v>16784460</v>
      </c>
      <c r="J281" s="53">
        <v>16784460</v>
      </c>
      <c r="K281" s="54">
        <v>1678446</v>
      </c>
      <c r="L281" s="53">
        <v>34600</v>
      </c>
      <c r="N281" s="9"/>
    </row>
    <row r="282" spans="1:14" ht="25.5">
      <c r="A282" s="10">
        <v>4</v>
      </c>
      <c r="B282" s="11" t="s">
        <v>44</v>
      </c>
      <c r="C282" s="5">
        <v>517.8</v>
      </c>
      <c r="D282" s="5" t="s">
        <v>170</v>
      </c>
      <c r="E282" s="5" t="s">
        <v>170</v>
      </c>
      <c r="F282" s="28" t="s">
        <v>170</v>
      </c>
      <c r="G282" s="28" t="s">
        <v>170</v>
      </c>
      <c r="H282" s="5">
        <v>517.8</v>
      </c>
      <c r="I282" s="5">
        <v>17915880</v>
      </c>
      <c r="J282" s="53">
        <v>17915880</v>
      </c>
      <c r="K282" s="54">
        <v>1791588</v>
      </c>
      <c r="L282" s="53">
        <v>34600</v>
      </c>
      <c r="N282" s="9"/>
    </row>
    <row r="283" spans="1:14" s="25" customFormat="1" ht="33" customHeight="1">
      <c r="A283" s="191" t="s">
        <v>117</v>
      </c>
      <c r="B283" s="211"/>
      <c r="C283" s="19">
        <f>SUM(C279:C282)</f>
        <v>2107.6000000000004</v>
      </c>
      <c r="D283" s="19" t="s">
        <v>170</v>
      </c>
      <c r="E283" s="19" t="s">
        <v>170</v>
      </c>
      <c r="F283" s="18" t="s">
        <v>170</v>
      </c>
      <c r="G283" s="18" t="s">
        <v>170</v>
      </c>
      <c r="H283" s="19">
        <f>SUM(H279:H282)</f>
        <v>2107.6000000000004</v>
      </c>
      <c r="I283" s="19">
        <f>SUM(I279:I282)</f>
        <v>72922960</v>
      </c>
      <c r="J283" s="67">
        <f>SUM(J279:J282)</f>
        <v>72922960</v>
      </c>
      <c r="K283" s="67">
        <f>SUM(K279:K282)</f>
        <v>7292296</v>
      </c>
      <c r="L283" s="67">
        <v>34600</v>
      </c>
      <c r="N283" s="78"/>
    </row>
    <row r="284" spans="1:14" ht="12.75">
      <c r="A284" s="237" t="s">
        <v>520</v>
      </c>
      <c r="B284" s="238"/>
      <c r="C284" s="238"/>
      <c r="D284" s="238"/>
      <c r="E284" s="238"/>
      <c r="F284" s="238"/>
      <c r="G284" s="238"/>
      <c r="H284" s="238"/>
      <c r="I284" s="238"/>
      <c r="J284" s="238"/>
      <c r="K284" s="238"/>
      <c r="L284" s="238"/>
      <c r="N284" s="9"/>
    </row>
    <row r="285" spans="1:14" ht="25.5">
      <c r="A285" s="4">
        <v>1</v>
      </c>
      <c r="B285" s="36" t="s">
        <v>259</v>
      </c>
      <c r="C285" s="5">
        <v>845.7</v>
      </c>
      <c r="D285" s="57" t="s">
        <v>170</v>
      </c>
      <c r="E285" s="57" t="s">
        <v>170</v>
      </c>
      <c r="F285" s="5">
        <v>845.7</v>
      </c>
      <c r="G285" s="38">
        <f>F285*L285</f>
        <v>29261220</v>
      </c>
      <c r="H285" s="5" t="s">
        <v>170</v>
      </c>
      <c r="I285" s="38" t="s">
        <v>170</v>
      </c>
      <c r="J285" s="53">
        <f>G285</f>
        <v>29261220</v>
      </c>
      <c r="K285" s="54">
        <v>1048380</v>
      </c>
      <c r="L285" s="53">
        <v>34600</v>
      </c>
      <c r="N285" s="9"/>
    </row>
    <row r="286" spans="1:14" ht="25.5">
      <c r="A286" s="10">
        <v>2</v>
      </c>
      <c r="B286" s="36" t="s">
        <v>260</v>
      </c>
      <c r="C286" s="5">
        <v>238.3</v>
      </c>
      <c r="D286" s="57" t="s">
        <v>170</v>
      </c>
      <c r="E286" s="57" t="s">
        <v>170</v>
      </c>
      <c r="F286" s="5">
        <v>238.3</v>
      </c>
      <c r="G286" s="38">
        <f>F286*L286</f>
        <v>8245180</v>
      </c>
      <c r="H286" s="5" t="s">
        <v>170</v>
      </c>
      <c r="I286" s="38" t="s">
        <v>170</v>
      </c>
      <c r="J286" s="53">
        <f>G286</f>
        <v>8245180</v>
      </c>
      <c r="K286" s="54">
        <v>1066026</v>
      </c>
      <c r="L286" s="53">
        <v>34600</v>
      </c>
      <c r="N286" s="9"/>
    </row>
    <row r="287" spans="1:14" ht="25.5">
      <c r="A287" s="4">
        <v>3</v>
      </c>
      <c r="B287" s="36" t="s">
        <v>261</v>
      </c>
      <c r="C287" s="5">
        <v>642.5</v>
      </c>
      <c r="D287" s="57" t="s">
        <v>170</v>
      </c>
      <c r="E287" s="57" t="s">
        <v>170</v>
      </c>
      <c r="F287" s="5">
        <v>642.5</v>
      </c>
      <c r="G287" s="38">
        <f>F287*L287</f>
        <v>22230500</v>
      </c>
      <c r="H287" s="5" t="s">
        <v>170</v>
      </c>
      <c r="I287" s="38" t="s">
        <v>170</v>
      </c>
      <c r="J287" s="53">
        <f>G287</f>
        <v>22230500</v>
      </c>
      <c r="K287" s="54">
        <v>1727578</v>
      </c>
      <c r="L287" s="53">
        <v>34600</v>
      </c>
      <c r="N287" s="9"/>
    </row>
    <row r="288" spans="1:14" s="25" customFormat="1" ht="69" customHeight="1">
      <c r="A288" s="191" t="s">
        <v>524</v>
      </c>
      <c r="B288" s="211"/>
      <c r="C288" s="19">
        <f>SUM(C285:C287)</f>
        <v>1726.5</v>
      </c>
      <c r="D288" s="57" t="s">
        <v>170</v>
      </c>
      <c r="E288" s="57" t="s">
        <v>170</v>
      </c>
      <c r="F288" s="57">
        <f>SUM(F285:F287)</f>
        <v>1726.5</v>
      </c>
      <c r="G288" s="57">
        <f>SUM(G285:G287)</f>
        <v>59736900</v>
      </c>
      <c r="H288" s="57" t="s">
        <v>170</v>
      </c>
      <c r="I288" s="57" t="s">
        <v>170</v>
      </c>
      <c r="J288" s="67">
        <f>SUM(J285:J287)</f>
        <v>59736900</v>
      </c>
      <c r="K288" s="67">
        <f>SUM(K285:K287)</f>
        <v>3841984</v>
      </c>
      <c r="L288" s="67">
        <v>34600</v>
      </c>
      <c r="N288" s="78"/>
    </row>
    <row r="289" spans="1:14" ht="12.75">
      <c r="A289" s="232" t="s">
        <v>120</v>
      </c>
      <c r="B289" s="239"/>
      <c r="C289" s="239"/>
      <c r="D289" s="239"/>
      <c r="E289" s="239"/>
      <c r="F289" s="239"/>
      <c r="G289" s="239"/>
      <c r="H289" s="239"/>
      <c r="I289" s="239"/>
      <c r="J289" s="239"/>
      <c r="K289" s="239"/>
      <c r="L289" s="239"/>
      <c r="N289" s="9"/>
    </row>
    <row r="290" spans="1:14" s="42" customFormat="1" ht="12.75">
      <c r="A290" s="4">
        <v>1</v>
      </c>
      <c r="B290" s="36" t="s">
        <v>525</v>
      </c>
      <c r="C290" s="5">
        <v>214.5</v>
      </c>
      <c r="D290" s="57" t="s">
        <v>170</v>
      </c>
      <c r="E290" s="57" t="s">
        <v>170</v>
      </c>
      <c r="F290" s="5">
        <v>214.5</v>
      </c>
      <c r="G290" s="38">
        <f>F290*L290</f>
        <v>7421700</v>
      </c>
      <c r="H290" s="5" t="s">
        <v>170</v>
      </c>
      <c r="I290" s="38" t="s">
        <v>170</v>
      </c>
      <c r="J290" s="53">
        <f>G290</f>
        <v>7421700</v>
      </c>
      <c r="K290" s="54" t="e">
        <f>'приложение 1'!#REF!</f>
        <v>#REF!</v>
      </c>
      <c r="L290" s="53">
        <v>34600</v>
      </c>
      <c r="N290" s="43"/>
    </row>
    <row r="291" spans="1:14" s="42" customFormat="1" ht="25.5">
      <c r="A291" s="28">
        <v>2</v>
      </c>
      <c r="B291" s="36" t="s">
        <v>0</v>
      </c>
      <c r="C291" s="28">
        <v>231.1</v>
      </c>
      <c r="D291" s="57" t="s">
        <v>170</v>
      </c>
      <c r="E291" s="57" t="s">
        <v>170</v>
      </c>
      <c r="F291" s="28">
        <v>231.1</v>
      </c>
      <c r="G291" s="38">
        <f>F291*L291</f>
        <v>7996060</v>
      </c>
      <c r="H291" s="28" t="s">
        <v>170</v>
      </c>
      <c r="I291" s="38" t="s">
        <v>170</v>
      </c>
      <c r="J291" s="53">
        <f>G291</f>
        <v>7996060</v>
      </c>
      <c r="K291" s="54" t="e">
        <f>'приложение 1'!#REF!</f>
        <v>#REF!</v>
      </c>
      <c r="L291" s="53">
        <v>34600</v>
      </c>
      <c r="N291" s="43"/>
    </row>
    <row r="292" spans="1:14" s="25" customFormat="1" ht="52.5" customHeight="1">
      <c r="A292" s="191" t="s">
        <v>531</v>
      </c>
      <c r="B292" s="211"/>
      <c r="C292" s="19">
        <f>SUM(C290:C291)</f>
        <v>445.6</v>
      </c>
      <c r="D292" s="57" t="s">
        <v>170</v>
      </c>
      <c r="E292" s="57" t="s">
        <v>170</v>
      </c>
      <c r="F292" s="57">
        <f>SUM(F290:F291)</f>
        <v>445.6</v>
      </c>
      <c r="G292" s="57">
        <f>SUM(G290:G291)</f>
        <v>15417760</v>
      </c>
      <c r="H292" s="57" t="s">
        <v>170</v>
      </c>
      <c r="I292" s="57" t="s">
        <v>170</v>
      </c>
      <c r="J292" s="67">
        <f>SUM(J290:J291)</f>
        <v>15417760</v>
      </c>
      <c r="K292" s="67" t="e">
        <f>SUM(K290:K291)</f>
        <v>#REF!</v>
      </c>
      <c r="L292" s="67">
        <v>34600</v>
      </c>
      <c r="N292" s="78"/>
    </row>
    <row r="293" spans="1:14" ht="12.75">
      <c r="A293" s="232" t="s">
        <v>129</v>
      </c>
      <c r="B293" s="233"/>
      <c r="C293" s="233"/>
      <c r="D293" s="233"/>
      <c r="E293" s="233"/>
      <c r="F293" s="233"/>
      <c r="G293" s="233"/>
      <c r="H293" s="233"/>
      <c r="I293" s="233"/>
      <c r="J293" s="233"/>
      <c r="K293" s="233"/>
      <c r="L293" s="233"/>
      <c r="N293" s="9"/>
    </row>
    <row r="294" spans="1:14" ht="25.5">
      <c r="A294" s="10">
        <v>1</v>
      </c>
      <c r="B294" s="11" t="s">
        <v>11</v>
      </c>
      <c r="C294" s="20">
        <v>88.8</v>
      </c>
      <c r="D294" s="12" t="s">
        <v>170</v>
      </c>
      <c r="E294" s="4" t="s">
        <v>170</v>
      </c>
      <c r="F294" s="13">
        <v>88.8</v>
      </c>
      <c r="G294" s="20">
        <f>F294*L294</f>
        <v>3072480</v>
      </c>
      <c r="H294" s="13" t="s">
        <v>170</v>
      </c>
      <c r="I294" s="20" t="s">
        <v>170</v>
      </c>
      <c r="J294" s="12">
        <f>G294</f>
        <v>3072480</v>
      </c>
      <c r="K294" s="12" t="e">
        <f>'приложение 1'!#REF!</f>
        <v>#REF!</v>
      </c>
      <c r="L294" s="12">
        <v>34600</v>
      </c>
      <c r="N294" s="9"/>
    </row>
    <row r="295" spans="1:14" ht="25.5">
      <c r="A295" s="4">
        <v>2</v>
      </c>
      <c r="B295" s="11" t="s">
        <v>12</v>
      </c>
      <c r="C295" s="20">
        <v>47</v>
      </c>
      <c r="D295" s="12" t="s">
        <v>170</v>
      </c>
      <c r="E295" s="4" t="s">
        <v>170</v>
      </c>
      <c r="F295" s="13">
        <v>47</v>
      </c>
      <c r="G295" s="20">
        <f>F295*L295</f>
        <v>1626200</v>
      </c>
      <c r="H295" s="13" t="s">
        <v>170</v>
      </c>
      <c r="I295" s="20" t="s">
        <v>170</v>
      </c>
      <c r="J295" s="12">
        <f>G295</f>
        <v>1626200</v>
      </c>
      <c r="K295" s="12" t="e">
        <f>'приложение 1'!#REF!</f>
        <v>#REF!</v>
      </c>
      <c r="L295" s="12">
        <v>34600</v>
      </c>
      <c r="N295" s="9"/>
    </row>
    <row r="296" spans="1:14" ht="25.5">
      <c r="A296" s="10">
        <v>3</v>
      </c>
      <c r="B296" s="11" t="s">
        <v>13</v>
      </c>
      <c r="C296" s="20">
        <v>196</v>
      </c>
      <c r="D296" s="12" t="s">
        <v>170</v>
      </c>
      <c r="E296" s="4" t="s">
        <v>170</v>
      </c>
      <c r="F296" s="13">
        <v>196</v>
      </c>
      <c r="G296" s="20">
        <f>F296*L296</f>
        <v>6781600</v>
      </c>
      <c r="H296" s="13" t="s">
        <v>170</v>
      </c>
      <c r="I296" s="20" t="s">
        <v>170</v>
      </c>
      <c r="J296" s="12">
        <f>G296</f>
        <v>6781600</v>
      </c>
      <c r="K296" s="12" t="e">
        <f>'приложение 1'!#REF!</f>
        <v>#REF!</v>
      </c>
      <c r="L296" s="12">
        <v>34600</v>
      </c>
      <c r="N296" s="9"/>
    </row>
    <row r="297" spans="1:14" ht="25.5">
      <c r="A297" s="4">
        <v>4</v>
      </c>
      <c r="B297" s="11" t="s">
        <v>14</v>
      </c>
      <c r="C297" s="20">
        <v>85.4</v>
      </c>
      <c r="D297" s="12" t="s">
        <v>170</v>
      </c>
      <c r="E297" s="4" t="s">
        <v>170</v>
      </c>
      <c r="F297" s="13">
        <v>85.4</v>
      </c>
      <c r="G297" s="20">
        <f>F297*L297</f>
        <v>2954840</v>
      </c>
      <c r="H297" s="13" t="s">
        <v>170</v>
      </c>
      <c r="I297" s="20" t="s">
        <v>170</v>
      </c>
      <c r="J297" s="12">
        <f>G297</f>
        <v>2954840</v>
      </c>
      <c r="K297" s="12" t="e">
        <f>'приложение 1'!#REF!</f>
        <v>#REF!</v>
      </c>
      <c r="L297" s="12">
        <v>34600</v>
      </c>
      <c r="N297" s="9"/>
    </row>
    <row r="298" spans="1:14" ht="25.5">
      <c r="A298" s="10">
        <v>5</v>
      </c>
      <c r="B298" s="11" t="s">
        <v>15</v>
      </c>
      <c r="C298" s="20">
        <v>85.4</v>
      </c>
      <c r="D298" s="12" t="s">
        <v>170</v>
      </c>
      <c r="E298" s="4" t="s">
        <v>170</v>
      </c>
      <c r="F298" s="13">
        <v>85.4</v>
      </c>
      <c r="G298" s="20">
        <f>F298*L298</f>
        <v>2954840</v>
      </c>
      <c r="H298" s="13" t="s">
        <v>170</v>
      </c>
      <c r="I298" s="20" t="s">
        <v>170</v>
      </c>
      <c r="J298" s="12">
        <f>G298</f>
        <v>2954840</v>
      </c>
      <c r="K298" s="12" t="e">
        <f>'приложение 1'!#REF!</f>
        <v>#REF!</v>
      </c>
      <c r="L298" s="12">
        <v>34600</v>
      </c>
      <c r="N298" s="9"/>
    </row>
    <row r="299" spans="1:14" s="26" customFormat="1" ht="56.25" customHeight="1">
      <c r="A299" s="191" t="s">
        <v>551</v>
      </c>
      <c r="B299" s="211"/>
      <c r="C299" s="19">
        <f>SUM(C294:C298)</f>
        <v>502.6</v>
      </c>
      <c r="D299" s="19" t="s">
        <v>170</v>
      </c>
      <c r="E299" s="18" t="s">
        <v>170</v>
      </c>
      <c r="F299" s="19">
        <f aca="true" t="shared" si="46" ref="F299:K299">SUM(F294:F298)</f>
        <v>502.6</v>
      </c>
      <c r="G299" s="19">
        <f t="shared" si="46"/>
        <v>17389960</v>
      </c>
      <c r="H299" s="19" t="s">
        <v>170</v>
      </c>
      <c r="I299" s="19" t="s">
        <v>170</v>
      </c>
      <c r="J299" s="19">
        <f t="shared" si="46"/>
        <v>17389960</v>
      </c>
      <c r="K299" s="19" t="e">
        <f t="shared" si="46"/>
        <v>#REF!</v>
      </c>
      <c r="L299" s="19">
        <v>34600</v>
      </c>
      <c r="N299" s="78"/>
    </row>
    <row r="300" spans="1:14" ht="12.75">
      <c r="A300" s="226" t="s">
        <v>88</v>
      </c>
      <c r="B300" s="227"/>
      <c r="C300" s="227"/>
      <c r="D300" s="227"/>
      <c r="E300" s="227"/>
      <c r="F300" s="227"/>
      <c r="G300" s="227"/>
      <c r="H300" s="227"/>
      <c r="I300" s="227"/>
      <c r="J300" s="227"/>
      <c r="K300" s="227"/>
      <c r="L300" s="227"/>
      <c r="N300" s="9"/>
    </row>
    <row r="301" spans="1:14" ht="25.5">
      <c r="A301" s="4">
        <v>1</v>
      </c>
      <c r="B301" s="15" t="s">
        <v>556</v>
      </c>
      <c r="C301" s="12">
        <v>3647</v>
      </c>
      <c r="D301" s="12" t="s">
        <v>170</v>
      </c>
      <c r="E301" s="4" t="s">
        <v>170</v>
      </c>
      <c r="F301" s="12" t="s">
        <v>170</v>
      </c>
      <c r="G301" s="53" t="s">
        <v>170</v>
      </c>
      <c r="H301" s="12">
        <v>3647</v>
      </c>
      <c r="I301" s="69">
        <f>H301*L301</f>
        <v>126186200</v>
      </c>
      <c r="J301" s="53">
        <f>I301</f>
        <v>126186200</v>
      </c>
      <c r="K301" s="53" t="e">
        <f>'приложение 1'!#REF!</f>
        <v>#REF!</v>
      </c>
      <c r="L301" s="53">
        <v>34600</v>
      </c>
      <c r="N301" s="9"/>
    </row>
    <row r="302" spans="1:14" s="25" customFormat="1" ht="57.75" customHeight="1">
      <c r="A302" s="210" t="s">
        <v>558</v>
      </c>
      <c r="B302" s="217"/>
      <c r="C302" s="19">
        <f>SUM(C301)</f>
        <v>3647</v>
      </c>
      <c r="D302" s="19" t="s">
        <v>170</v>
      </c>
      <c r="E302" s="18" t="s">
        <v>170</v>
      </c>
      <c r="F302" s="18" t="s">
        <v>170</v>
      </c>
      <c r="G302" s="67" t="s">
        <v>170</v>
      </c>
      <c r="H302" s="19">
        <f>SUM(H301)</f>
        <v>3647</v>
      </c>
      <c r="I302" s="70">
        <f>SUM(I301)</f>
        <v>126186200</v>
      </c>
      <c r="J302" s="67">
        <f>SUM(J301)</f>
        <v>126186200</v>
      </c>
      <c r="K302" s="67" t="e">
        <f>SUM(K301)</f>
        <v>#REF!</v>
      </c>
      <c r="L302" s="67">
        <v>34600</v>
      </c>
      <c r="N302" s="78"/>
    </row>
    <row r="303" spans="1:14" ht="12.75">
      <c r="A303" s="226" t="s">
        <v>99</v>
      </c>
      <c r="B303" s="227"/>
      <c r="C303" s="227"/>
      <c r="D303" s="227"/>
      <c r="E303" s="227"/>
      <c r="F303" s="227"/>
      <c r="G303" s="227"/>
      <c r="H303" s="227"/>
      <c r="I303" s="227"/>
      <c r="J303" s="227"/>
      <c r="K303" s="227"/>
      <c r="L303" s="227"/>
      <c r="N303" s="9"/>
    </row>
    <row r="304" spans="1:14" s="42" customFormat="1" ht="12.75">
      <c r="A304" s="4">
        <v>1</v>
      </c>
      <c r="B304" s="15" t="s">
        <v>28</v>
      </c>
      <c r="C304" s="12">
        <v>642.9</v>
      </c>
      <c r="D304" s="19" t="s">
        <v>170</v>
      </c>
      <c r="E304" s="19" t="s">
        <v>170</v>
      </c>
      <c r="F304" s="12">
        <v>642.9</v>
      </c>
      <c r="G304" s="12">
        <f>F304*L304</f>
        <v>22244340</v>
      </c>
      <c r="H304" s="12" t="s">
        <v>170</v>
      </c>
      <c r="I304" s="12" t="s">
        <v>170</v>
      </c>
      <c r="J304" s="53">
        <f>G304</f>
        <v>22244340</v>
      </c>
      <c r="K304" s="53" t="e">
        <f>'приложение 1'!#REF!</f>
        <v>#REF!</v>
      </c>
      <c r="L304" s="53">
        <v>34600</v>
      </c>
      <c r="N304" s="43"/>
    </row>
    <row r="305" spans="1:14" s="25" customFormat="1" ht="51" customHeight="1">
      <c r="A305" s="210" t="s">
        <v>561</v>
      </c>
      <c r="B305" s="217"/>
      <c r="C305" s="19">
        <f>SUM(C304)</f>
        <v>642.9</v>
      </c>
      <c r="D305" s="19" t="s">
        <v>170</v>
      </c>
      <c r="E305" s="19" t="s">
        <v>170</v>
      </c>
      <c r="F305" s="19">
        <f aca="true" t="shared" si="47" ref="F305:K305">SUM(F304)</f>
        <v>642.9</v>
      </c>
      <c r="G305" s="19">
        <f t="shared" si="47"/>
        <v>22244340</v>
      </c>
      <c r="H305" s="19" t="s">
        <v>170</v>
      </c>
      <c r="I305" s="19" t="s">
        <v>170</v>
      </c>
      <c r="J305" s="67">
        <f t="shared" si="47"/>
        <v>22244340</v>
      </c>
      <c r="K305" s="67" t="e">
        <f t="shared" si="47"/>
        <v>#REF!</v>
      </c>
      <c r="L305" s="67">
        <v>34600</v>
      </c>
      <c r="N305" s="78"/>
    </row>
    <row r="306" spans="1:14" ht="12.75">
      <c r="A306" s="215" t="s">
        <v>102</v>
      </c>
      <c r="B306" s="216"/>
      <c r="C306" s="216"/>
      <c r="D306" s="216"/>
      <c r="E306" s="216"/>
      <c r="F306" s="216"/>
      <c r="G306" s="216"/>
      <c r="H306" s="216"/>
      <c r="I306" s="216"/>
      <c r="J306" s="216"/>
      <c r="K306" s="216"/>
      <c r="L306" s="216"/>
      <c r="N306" s="9"/>
    </row>
    <row r="307" spans="1:14" ht="25.5">
      <c r="A307" s="4">
        <v>1</v>
      </c>
      <c r="B307" s="11" t="s">
        <v>38</v>
      </c>
      <c r="C307" s="12">
        <v>224.3</v>
      </c>
      <c r="D307" s="20" t="s">
        <v>170</v>
      </c>
      <c r="E307" s="10" t="s">
        <v>170</v>
      </c>
      <c r="F307" s="10" t="s">
        <v>170</v>
      </c>
      <c r="G307" s="20" t="s">
        <v>170</v>
      </c>
      <c r="H307" s="10">
        <v>224.3</v>
      </c>
      <c r="I307" s="20">
        <f>H307*L307</f>
        <v>7760780</v>
      </c>
      <c r="J307" s="12">
        <f>I307</f>
        <v>7760780</v>
      </c>
      <c r="K307" s="12" t="e">
        <f>'приложение 1'!#REF!</f>
        <v>#REF!</v>
      </c>
      <c r="L307" s="12">
        <v>34600</v>
      </c>
      <c r="N307" s="9"/>
    </row>
    <row r="308" spans="1:14" ht="25.5">
      <c r="A308" s="4">
        <v>2</v>
      </c>
      <c r="B308" s="11" t="s">
        <v>30</v>
      </c>
      <c r="C308" s="12">
        <v>326.1</v>
      </c>
      <c r="D308" s="20" t="s">
        <v>170</v>
      </c>
      <c r="E308" s="10" t="s">
        <v>170</v>
      </c>
      <c r="F308" s="10" t="s">
        <v>170</v>
      </c>
      <c r="G308" s="20" t="s">
        <v>170</v>
      </c>
      <c r="H308" s="10">
        <v>326.1</v>
      </c>
      <c r="I308" s="20">
        <f>H308*L308</f>
        <v>11283060</v>
      </c>
      <c r="J308" s="12">
        <f>I308</f>
        <v>11283060</v>
      </c>
      <c r="K308" s="12" t="e">
        <f>'приложение 1'!#REF!</f>
        <v>#REF!</v>
      </c>
      <c r="L308" s="12">
        <v>34600</v>
      </c>
      <c r="N308" s="9"/>
    </row>
    <row r="309" spans="1:14" ht="25.5">
      <c r="A309" s="4">
        <v>3</v>
      </c>
      <c r="B309" s="11" t="s">
        <v>31</v>
      </c>
      <c r="C309" s="12">
        <v>178.9</v>
      </c>
      <c r="D309" s="20" t="s">
        <v>170</v>
      </c>
      <c r="E309" s="10" t="s">
        <v>170</v>
      </c>
      <c r="F309" s="10" t="s">
        <v>170</v>
      </c>
      <c r="G309" s="20" t="s">
        <v>170</v>
      </c>
      <c r="H309" s="10">
        <v>178.9</v>
      </c>
      <c r="I309" s="20">
        <f>H309*L309</f>
        <v>6189940</v>
      </c>
      <c r="J309" s="12">
        <f>I309</f>
        <v>6189940</v>
      </c>
      <c r="K309" s="12" t="e">
        <f>'приложение 1'!#REF!</f>
        <v>#REF!</v>
      </c>
      <c r="L309" s="12">
        <v>34600</v>
      </c>
      <c r="N309" s="9"/>
    </row>
    <row r="310" spans="1:14" ht="38.25">
      <c r="A310" s="4">
        <v>4</v>
      </c>
      <c r="B310" s="11" t="s">
        <v>111</v>
      </c>
      <c r="C310" s="12">
        <v>246.5</v>
      </c>
      <c r="D310" s="20" t="s">
        <v>170</v>
      </c>
      <c r="E310" s="10" t="s">
        <v>170</v>
      </c>
      <c r="F310" s="10" t="s">
        <v>170</v>
      </c>
      <c r="G310" s="20" t="s">
        <v>170</v>
      </c>
      <c r="H310" s="10">
        <v>246.5</v>
      </c>
      <c r="I310" s="20">
        <f>H310*L310</f>
        <v>8528900</v>
      </c>
      <c r="J310" s="12">
        <f>I310</f>
        <v>8528900</v>
      </c>
      <c r="K310" s="12" t="e">
        <f>'приложение 1'!#REF!</f>
        <v>#REF!</v>
      </c>
      <c r="L310" s="12">
        <v>34600</v>
      </c>
      <c r="N310" s="9"/>
    </row>
    <row r="311" spans="1:14" s="25" customFormat="1" ht="54.75" customHeight="1">
      <c r="A311" s="210" t="s">
        <v>562</v>
      </c>
      <c r="B311" s="217"/>
      <c r="C311" s="19">
        <f>SUM(C307:C310)</f>
        <v>975.8000000000001</v>
      </c>
      <c r="D311" s="68" t="s">
        <v>170</v>
      </c>
      <c r="E311" s="61" t="s">
        <v>170</v>
      </c>
      <c r="F311" s="19" t="s">
        <v>170</v>
      </c>
      <c r="G311" s="19" t="s">
        <v>170</v>
      </c>
      <c r="H311" s="19">
        <f>SUM(H307:H310)</f>
        <v>975.8000000000001</v>
      </c>
      <c r="I311" s="19">
        <f>SUM(I307:I310)</f>
        <v>33762680</v>
      </c>
      <c r="J311" s="19">
        <f>SUM(J307:J310)</f>
        <v>33762680</v>
      </c>
      <c r="K311" s="19" t="e">
        <f>SUM(K307:K310)</f>
        <v>#REF!</v>
      </c>
      <c r="L311" s="19">
        <v>34600</v>
      </c>
      <c r="N311" s="78"/>
    </row>
    <row r="312" spans="1:14" s="1" customFormat="1" ht="12.75">
      <c r="A312" s="230" t="s">
        <v>39</v>
      </c>
      <c r="B312" s="231"/>
      <c r="C312" s="231"/>
      <c r="D312" s="231"/>
      <c r="E312" s="231"/>
      <c r="F312" s="231"/>
      <c r="G312" s="231"/>
      <c r="H312" s="231"/>
      <c r="I312" s="231"/>
      <c r="J312" s="231"/>
      <c r="K312" s="231"/>
      <c r="L312" s="231"/>
      <c r="N312" s="9"/>
    </row>
    <row r="313" spans="1:14" s="16" customFormat="1" ht="25.5">
      <c r="A313" s="10">
        <v>1</v>
      </c>
      <c r="B313" s="11" t="s">
        <v>262</v>
      </c>
      <c r="C313" s="5">
        <v>552.9</v>
      </c>
      <c r="D313" s="5" t="s">
        <v>170</v>
      </c>
      <c r="E313" s="28" t="s">
        <v>170</v>
      </c>
      <c r="F313" s="28">
        <f>C313</f>
        <v>552.9</v>
      </c>
      <c r="G313" s="5">
        <f>F313*L313</f>
        <v>19130340</v>
      </c>
      <c r="H313" s="28" t="s">
        <v>170</v>
      </c>
      <c r="I313" s="5" t="s">
        <v>170</v>
      </c>
      <c r="J313" s="53">
        <f>G313</f>
        <v>19130340</v>
      </c>
      <c r="K313" s="54">
        <f>J313*0.1</f>
        <v>1913034</v>
      </c>
      <c r="L313" s="53">
        <v>34600</v>
      </c>
      <c r="N313" s="43"/>
    </row>
    <row r="314" spans="1:14" s="24" customFormat="1" ht="68.25" customHeight="1">
      <c r="A314" s="220" t="s">
        <v>563</v>
      </c>
      <c r="B314" s="221"/>
      <c r="C314" s="19">
        <f>SUM(C313)</f>
        <v>552.9</v>
      </c>
      <c r="D314" s="19" t="s">
        <v>170</v>
      </c>
      <c r="E314" s="18" t="s">
        <v>170</v>
      </c>
      <c r="F314" s="19">
        <f aca="true" t="shared" si="48" ref="F314:K314">SUM(F313)</f>
        <v>552.9</v>
      </c>
      <c r="G314" s="19">
        <f t="shared" si="48"/>
        <v>19130340</v>
      </c>
      <c r="H314" s="19" t="s">
        <v>170</v>
      </c>
      <c r="I314" s="19" t="s">
        <v>170</v>
      </c>
      <c r="J314" s="67">
        <f t="shared" si="48"/>
        <v>19130340</v>
      </c>
      <c r="K314" s="67">
        <f t="shared" si="48"/>
        <v>1913034</v>
      </c>
      <c r="L314" s="67">
        <v>34600</v>
      </c>
      <c r="N314" s="78"/>
    </row>
    <row r="315" spans="1:14" s="1" customFormat="1" ht="12.75">
      <c r="A315" s="230" t="s">
        <v>40</v>
      </c>
      <c r="B315" s="231"/>
      <c r="C315" s="231"/>
      <c r="D315" s="231"/>
      <c r="E315" s="231"/>
      <c r="F315" s="231"/>
      <c r="G315" s="231"/>
      <c r="H315" s="231"/>
      <c r="I315" s="231"/>
      <c r="J315" s="231"/>
      <c r="K315" s="231"/>
      <c r="L315" s="231"/>
      <c r="N315" s="9"/>
    </row>
    <row r="316" spans="1:14" s="1" customFormat="1" ht="25.5">
      <c r="A316" s="10">
        <v>1</v>
      </c>
      <c r="B316" s="11" t="s">
        <v>263</v>
      </c>
      <c r="C316" s="5">
        <v>473.1</v>
      </c>
      <c r="D316" s="5" t="s">
        <v>170</v>
      </c>
      <c r="E316" s="28" t="s">
        <v>170</v>
      </c>
      <c r="F316" s="28">
        <f>C316</f>
        <v>473.1</v>
      </c>
      <c r="G316" s="5">
        <f>F316*L316</f>
        <v>16369260</v>
      </c>
      <c r="H316" s="28" t="s">
        <v>170</v>
      </c>
      <c r="I316" s="5" t="s">
        <v>170</v>
      </c>
      <c r="J316" s="53">
        <f>G316</f>
        <v>16369260</v>
      </c>
      <c r="K316" s="54">
        <f>J316*0.1</f>
        <v>1636926</v>
      </c>
      <c r="L316" s="53">
        <v>34600</v>
      </c>
      <c r="N316" s="9"/>
    </row>
    <row r="317" spans="1:14" s="24" customFormat="1" ht="49.5" customHeight="1">
      <c r="A317" s="191" t="s">
        <v>564</v>
      </c>
      <c r="B317" s="211"/>
      <c r="C317" s="19">
        <f>SUM(C316)</f>
        <v>473.1</v>
      </c>
      <c r="D317" s="5" t="s">
        <v>170</v>
      </c>
      <c r="E317" s="28" t="s">
        <v>170</v>
      </c>
      <c r="F317" s="19">
        <f>SUM(F316)</f>
        <v>473.1</v>
      </c>
      <c r="G317" s="19">
        <f>SUM(G316)</f>
        <v>16369260</v>
      </c>
      <c r="H317" s="19" t="s">
        <v>170</v>
      </c>
      <c r="I317" s="19" t="s">
        <v>170</v>
      </c>
      <c r="J317" s="67">
        <f>SUM(J315:J316)</f>
        <v>16369260</v>
      </c>
      <c r="K317" s="67">
        <f>SUM(K315:K316)</f>
        <v>1636926</v>
      </c>
      <c r="L317" s="67">
        <v>34600</v>
      </c>
      <c r="N317" s="78"/>
    </row>
    <row r="318" spans="1:14" ht="12.75">
      <c r="A318" s="230" t="s">
        <v>41</v>
      </c>
      <c r="B318" s="231"/>
      <c r="C318" s="231"/>
      <c r="D318" s="231"/>
      <c r="E318" s="231"/>
      <c r="F318" s="231"/>
      <c r="G318" s="231"/>
      <c r="H318" s="231"/>
      <c r="I318" s="231"/>
      <c r="J318" s="231"/>
      <c r="K318" s="231"/>
      <c r="L318" s="231"/>
      <c r="N318" s="9"/>
    </row>
    <row r="319" spans="1:14" ht="25.5">
      <c r="A319" s="37">
        <v>1</v>
      </c>
      <c r="B319" s="31" t="s">
        <v>565</v>
      </c>
      <c r="C319" s="62">
        <v>194.3</v>
      </c>
      <c r="D319" s="62" t="s">
        <v>170</v>
      </c>
      <c r="E319" s="62" t="s">
        <v>170</v>
      </c>
      <c r="F319" s="62" t="s">
        <v>170</v>
      </c>
      <c r="G319" s="62" t="s">
        <v>170</v>
      </c>
      <c r="H319" s="62">
        <v>194.3</v>
      </c>
      <c r="I319" s="62">
        <f>H319*L319</f>
        <v>6722780</v>
      </c>
      <c r="J319" s="62">
        <f>I319</f>
        <v>6722780</v>
      </c>
      <c r="K319" s="62" t="e">
        <f>'приложение 1'!#REF!</f>
        <v>#REF!</v>
      </c>
      <c r="L319" s="62">
        <v>34600</v>
      </c>
      <c r="N319" s="9"/>
    </row>
    <row r="320" spans="1:14" ht="25.5">
      <c r="A320" s="37">
        <v>2</v>
      </c>
      <c r="B320" s="31" t="s">
        <v>573</v>
      </c>
      <c r="C320" s="62">
        <v>411.5</v>
      </c>
      <c r="D320" s="62" t="s">
        <v>170</v>
      </c>
      <c r="E320" s="62" t="s">
        <v>170</v>
      </c>
      <c r="F320" s="62" t="s">
        <v>170</v>
      </c>
      <c r="G320" s="62" t="s">
        <v>170</v>
      </c>
      <c r="H320" s="62">
        <f>C320</f>
        <v>411.5</v>
      </c>
      <c r="I320" s="62">
        <f>H320*L320</f>
        <v>14237900</v>
      </c>
      <c r="J320" s="62">
        <f>I320</f>
        <v>14237900</v>
      </c>
      <c r="K320" s="62">
        <f>I320*0.1</f>
        <v>1423790</v>
      </c>
      <c r="L320" s="62">
        <v>34600</v>
      </c>
      <c r="N320" s="9"/>
    </row>
    <row r="321" spans="1:14" s="24" customFormat="1" ht="50.25" customHeight="1">
      <c r="A321" s="191" t="s">
        <v>567</v>
      </c>
      <c r="B321" s="211"/>
      <c r="C321" s="19">
        <f>SUM(C319:C320)</f>
        <v>605.8</v>
      </c>
      <c r="D321" s="19" t="s">
        <v>170</v>
      </c>
      <c r="E321" s="19" t="s">
        <v>170</v>
      </c>
      <c r="F321" s="19" t="s">
        <v>170</v>
      </c>
      <c r="G321" s="19" t="s">
        <v>170</v>
      </c>
      <c r="H321" s="19">
        <f>SUM(H319:H320)</f>
        <v>605.8</v>
      </c>
      <c r="I321" s="19">
        <f>SUM(I319:I320)</f>
        <v>20960680</v>
      </c>
      <c r="J321" s="19">
        <f>SUM(J319:J320)</f>
        <v>20960680</v>
      </c>
      <c r="K321" s="19" t="e">
        <f>SUM(K319:K320)</f>
        <v>#REF!</v>
      </c>
      <c r="L321" s="63">
        <v>34600</v>
      </c>
      <c r="N321" s="78"/>
    </row>
    <row r="322" spans="1:14" ht="12.75">
      <c r="A322" s="215" t="s">
        <v>241</v>
      </c>
      <c r="B322" s="216"/>
      <c r="C322" s="216"/>
      <c r="D322" s="216"/>
      <c r="E322" s="216"/>
      <c r="F322" s="216"/>
      <c r="G322" s="216"/>
      <c r="H322" s="216"/>
      <c r="I322" s="216"/>
      <c r="J322" s="216"/>
      <c r="K322" s="216"/>
      <c r="L322" s="216"/>
      <c r="N322" s="9"/>
    </row>
    <row r="323" spans="1:14" ht="12.75">
      <c r="A323" s="37">
        <v>1</v>
      </c>
      <c r="B323" s="31" t="s">
        <v>239</v>
      </c>
      <c r="C323" s="37">
        <v>182.5</v>
      </c>
      <c r="D323" s="19" t="s">
        <v>170</v>
      </c>
      <c r="E323" s="19" t="s">
        <v>170</v>
      </c>
      <c r="F323" s="37">
        <v>182.5</v>
      </c>
      <c r="G323" s="12">
        <f>F323*L323</f>
        <v>6314500</v>
      </c>
      <c r="H323" s="37" t="s">
        <v>170</v>
      </c>
      <c r="I323" s="12" t="s">
        <v>170</v>
      </c>
      <c r="J323" s="12">
        <f>G323</f>
        <v>6314500</v>
      </c>
      <c r="K323" s="12" t="e">
        <f>'приложение 1'!#REF!</f>
        <v>#REF!</v>
      </c>
      <c r="L323" s="62">
        <v>34600</v>
      </c>
      <c r="N323" s="9"/>
    </row>
    <row r="324" spans="1:14" s="24" customFormat="1" ht="53.25" customHeight="1">
      <c r="A324" s="191" t="s">
        <v>568</v>
      </c>
      <c r="B324" s="211"/>
      <c r="C324" s="19">
        <f>SUM(C323)</f>
        <v>182.5</v>
      </c>
      <c r="D324" s="19" t="s">
        <v>170</v>
      </c>
      <c r="E324" s="19" t="s">
        <v>170</v>
      </c>
      <c r="F324" s="19">
        <f>SUM(F323)</f>
        <v>182.5</v>
      </c>
      <c r="G324" s="19">
        <f>SUM(G323)</f>
        <v>6314500</v>
      </c>
      <c r="H324" s="19" t="s">
        <v>170</v>
      </c>
      <c r="I324" s="19" t="s">
        <v>170</v>
      </c>
      <c r="J324" s="19">
        <f>SUM(J323)</f>
        <v>6314500</v>
      </c>
      <c r="K324" s="19" t="e">
        <f>SUM(K323)</f>
        <v>#REF!</v>
      </c>
      <c r="L324" s="63">
        <v>34600</v>
      </c>
      <c r="N324" s="78"/>
    </row>
    <row r="325" spans="1:14" ht="12.75" customHeight="1">
      <c r="A325" s="226" t="s">
        <v>175</v>
      </c>
      <c r="B325" s="227"/>
      <c r="C325" s="227"/>
      <c r="D325" s="227"/>
      <c r="E325" s="227"/>
      <c r="F325" s="227"/>
      <c r="G325" s="227"/>
      <c r="H325" s="227"/>
      <c r="I325" s="227"/>
      <c r="J325" s="227"/>
      <c r="K325" s="227"/>
      <c r="L325" s="227"/>
      <c r="N325" s="9"/>
    </row>
    <row r="326" spans="1:14" s="42" customFormat="1" ht="38.25" customHeight="1">
      <c r="A326" s="90">
        <v>1</v>
      </c>
      <c r="B326" s="11" t="s">
        <v>452</v>
      </c>
      <c r="C326" s="20">
        <v>435.4</v>
      </c>
      <c r="D326" s="12" t="s">
        <v>171</v>
      </c>
      <c r="E326" s="12" t="s">
        <v>171</v>
      </c>
      <c r="F326" s="12">
        <v>435.4</v>
      </c>
      <c r="G326" s="64">
        <f>F326*L326</f>
        <v>15064840</v>
      </c>
      <c r="H326" s="12" t="s">
        <v>171</v>
      </c>
      <c r="I326" s="64" t="s">
        <v>171</v>
      </c>
      <c r="J326" s="20">
        <f>G326</f>
        <v>15064840</v>
      </c>
      <c r="K326" s="12">
        <v>3681440</v>
      </c>
      <c r="L326" s="20">
        <v>34600</v>
      </c>
      <c r="N326" s="43"/>
    </row>
    <row r="327" spans="1:14" s="25" customFormat="1" ht="51" customHeight="1">
      <c r="A327" s="210" t="s">
        <v>176</v>
      </c>
      <c r="B327" s="210"/>
      <c r="C327" s="19">
        <f>SUM(C326:C326)</f>
        <v>435.4</v>
      </c>
      <c r="D327" s="12" t="s">
        <v>171</v>
      </c>
      <c r="E327" s="12" t="s">
        <v>171</v>
      </c>
      <c r="F327" s="19">
        <f>SUM(F326:F326)</f>
        <v>435.4</v>
      </c>
      <c r="G327" s="19">
        <f>SUM(G326:G326)</f>
        <v>15064840</v>
      </c>
      <c r="H327" s="19" t="s">
        <v>171</v>
      </c>
      <c r="I327" s="19" t="s">
        <v>171</v>
      </c>
      <c r="J327" s="19">
        <f>SUM(J326:J326)</f>
        <v>15064840</v>
      </c>
      <c r="K327" s="19">
        <f>SUM(K326:K326)</f>
        <v>3681440</v>
      </c>
      <c r="L327" s="19">
        <v>34600</v>
      </c>
      <c r="N327" s="78"/>
    </row>
    <row r="328" spans="1:14" ht="12.75" customHeight="1">
      <c r="A328" s="226" t="s">
        <v>585</v>
      </c>
      <c r="B328" s="227"/>
      <c r="C328" s="227"/>
      <c r="D328" s="227"/>
      <c r="E328" s="227"/>
      <c r="F328" s="227"/>
      <c r="G328" s="227"/>
      <c r="H328" s="227"/>
      <c r="I328" s="227"/>
      <c r="J328" s="227"/>
      <c r="K328" s="227"/>
      <c r="L328" s="227"/>
      <c r="N328" s="9"/>
    </row>
    <row r="329" spans="1:14" s="42" customFormat="1" ht="26.25" customHeight="1">
      <c r="A329" s="90">
        <v>1</v>
      </c>
      <c r="B329" s="11" t="s">
        <v>578</v>
      </c>
      <c r="C329" s="4">
        <v>92.2</v>
      </c>
      <c r="D329" s="12">
        <v>92.2</v>
      </c>
      <c r="E329" s="12">
        <f>D329*L329</f>
        <v>3190120</v>
      </c>
      <c r="F329" s="12" t="s">
        <v>171</v>
      </c>
      <c r="G329" s="64" t="s">
        <v>171</v>
      </c>
      <c r="H329" s="12" t="s">
        <v>171</v>
      </c>
      <c r="I329" s="64" t="s">
        <v>171</v>
      </c>
      <c r="J329" s="20">
        <f>E329</f>
        <v>3190120</v>
      </c>
      <c r="K329" s="20">
        <f>J329*0.1</f>
        <v>319012</v>
      </c>
      <c r="L329" s="20">
        <v>34600</v>
      </c>
      <c r="N329" s="43"/>
    </row>
    <row r="330" spans="1:14" s="42" customFormat="1" ht="26.25" customHeight="1">
      <c r="A330" s="10">
        <v>2</v>
      </c>
      <c r="B330" s="11" t="s">
        <v>579</v>
      </c>
      <c r="C330" s="4">
        <v>112.4</v>
      </c>
      <c r="D330" s="12">
        <v>112.4</v>
      </c>
      <c r="E330" s="12">
        <f>D330*L330</f>
        <v>3889040</v>
      </c>
      <c r="F330" s="12" t="s">
        <v>171</v>
      </c>
      <c r="G330" s="20" t="s">
        <v>171</v>
      </c>
      <c r="H330" s="12" t="s">
        <v>171</v>
      </c>
      <c r="I330" s="20" t="s">
        <v>171</v>
      </c>
      <c r="J330" s="20">
        <f>E330</f>
        <v>3889040</v>
      </c>
      <c r="K330" s="20">
        <f>J330*0.1</f>
        <v>388904</v>
      </c>
      <c r="L330" s="20">
        <v>34600</v>
      </c>
      <c r="N330" s="43"/>
    </row>
    <row r="331" spans="1:14" s="42" customFormat="1" ht="26.25" customHeight="1">
      <c r="A331" s="10">
        <v>3</v>
      </c>
      <c r="B331" s="11" t="s">
        <v>580</v>
      </c>
      <c r="C331" s="4">
        <v>95.5</v>
      </c>
      <c r="D331" s="12" t="s">
        <v>171</v>
      </c>
      <c r="E331" s="12" t="s">
        <v>171</v>
      </c>
      <c r="F331" s="12">
        <v>95.5</v>
      </c>
      <c r="G331" s="20">
        <f>F331*L331</f>
        <v>3304300</v>
      </c>
      <c r="H331" s="12" t="s">
        <v>171</v>
      </c>
      <c r="I331" s="20" t="s">
        <v>171</v>
      </c>
      <c r="J331" s="20">
        <f>G331</f>
        <v>3304300</v>
      </c>
      <c r="K331" s="20">
        <f>J331*0.1</f>
        <v>330430</v>
      </c>
      <c r="L331" s="20">
        <v>34600</v>
      </c>
      <c r="N331" s="43"/>
    </row>
    <row r="332" spans="1:14" s="25" customFormat="1" ht="51" customHeight="1">
      <c r="A332" s="210" t="s">
        <v>586</v>
      </c>
      <c r="B332" s="210"/>
      <c r="C332" s="19">
        <f>SUM(C329:C331)</f>
        <v>300.1</v>
      </c>
      <c r="D332" s="19">
        <f>SUM(D329:D331)</f>
        <v>204.60000000000002</v>
      </c>
      <c r="E332" s="19">
        <f>SUM(E329:E331)</f>
        <v>7079160</v>
      </c>
      <c r="F332" s="19">
        <f>SUM(F331)</f>
        <v>95.5</v>
      </c>
      <c r="G332" s="19">
        <f>SUM(G331)</f>
        <v>3304300</v>
      </c>
      <c r="H332" s="19" t="s">
        <v>171</v>
      </c>
      <c r="I332" s="19" t="s">
        <v>171</v>
      </c>
      <c r="J332" s="19">
        <f>SUM(J329:J331)</f>
        <v>10383460</v>
      </c>
      <c r="K332" s="19">
        <f>SUM(K329:K331)</f>
        <v>1038346</v>
      </c>
      <c r="L332" s="19">
        <v>34600</v>
      </c>
      <c r="M332" s="78"/>
      <c r="N332" s="78"/>
    </row>
    <row r="333" spans="1:14" ht="12.75" customHeight="1">
      <c r="A333" s="212" t="s">
        <v>581</v>
      </c>
      <c r="B333" s="212"/>
      <c r="C333" s="212"/>
      <c r="D333" s="212"/>
      <c r="E333" s="212"/>
      <c r="F333" s="212"/>
      <c r="G333" s="212"/>
      <c r="H333" s="212"/>
      <c r="I333" s="212"/>
      <c r="J333" s="212"/>
      <c r="K333" s="212"/>
      <c r="L333" s="212"/>
      <c r="N333" s="9"/>
    </row>
    <row r="334" spans="1:14" s="42" customFormat="1" ht="26.25" customHeight="1">
      <c r="A334" s="10">
        <v>1</v>
      </c>
      <c r="B334" s="11" t="s">
        <v>582</v>
      </c>
      <c r="C334" s="4">
        <v>107.1</v>
      </c>
      <c r="D334" s="12" t="s">
        <v>171</v>
      </c>
      <c r="E334" s="12" t="s">
        <v>171</v>
      </c>
      <c r="F334" s="12">
        <v>107.1</v>
      </c>
      <c r="G334" s="20">
        <f>F334*L334</f>
        <v>3705660</v>
      </c>
      <c r="H334" s="12" t="s">
        <v>171</v>
      </c>
      <c r="I334" s="20" t="s">
        <v>171</v>
      </c>
      <c r="J334" s="20">
        <f>G334</f>
        <v>3705660</v>
      </c>
      <c r="K334" s="20">
        <f>J334*0.1</f>
        <v>370566</v>
      </c>
      <c r="L334" s="20">
        <v>34600</v>
      </c>
      <c r="N334" s="43"/>
    </row>
    <row r="335" spans="1:14" s="25" customFormat="1" ht="51" customHeight="1">
      <c r="A335" s="210" t="s">
        <v>587</v>
      </c>
      <c r="B335" s="210"/>
      <c r="C335" s="19">
        <f>C334</f>
        <v>107.1</v>
      </c>
      <c r="D335" s="12" t="s">
        <v>171</v>
      </c>
      <c r="E335" s="12" t="s">
        <v>171</v>
      </c>
      <c r="F335" s="19">
        <f>F334</f>
        <v>107.1</v>
      </c>
      <c r="G335" s="19">
        <f>G334</f>
        <v>3705660</v>
      </c>
      <c r="H335" s="19" t="s">
        <v>171</v>
      </c>
      <c r="I335" s="19" t="s">
        <v>171</v>
      </c>
      <c r="J335" s="19">
        <f>J334</f>
        <v>3705660</v>
      </c>
      <c r="K335" s="19">
        <f>K334</f>
        <v>370566</v>
      </c>
      <c r="L335" s="19">
        <f>L334</f>
        <v>34600</v>
      </c>
      <c r="N335" s="78"/>
    </row>
    <row r="336" spans="1:14" ht="12.75" customHeight="1">
      <c r="A336" s="212" t="s">
        <v>597</v>
      </c>
      <c r="B336" s="212"/>
      <c r="C336" s="212"/>
      <c r="D336" s="212"/>
      <c r="E336" s="212"/>
      <c r="F336" s="212"/>
      <c r="G336" s="212"/>
      <c r="H336" s="212"/>
      <c r="I336" s="212"/>
      <c r="J336" s="212"/>
      <c r="K336" s="212"/>
      <c r="L336" s="212"/>
      <c r="N336" s="9"/>
    </row>
    <row r="337" spans="1:14" s="42" customFormat="1" ht="26.25" customHeight="1">
      <c r="A337" s="10">
        <v>1</v>
      </c>
      <c r="B337" s="11" t="s">
        <v>596</v>
      </c>
      <c r="C337" s="12">
        <v>252.9</v>
      </c>
      <c r="D337" s="12">
        <v>252.9</v>
      </c>
      <c r="E337" s="12">
        <f>D337*L337</f>
        <v>8750340</v>
      </c>
      <c r="F337" s="12" t="s">
        <v>171</v>
      </c>
      <c r="G337" s="12" t="s">
        <v>171</v>
      </c>
      <c r="H337" s="12" t="s">
        <v>171</v>
      </c>
      <c r="I337" s="20" t="s">
        <v>171</v>
      </c>
      <c r="J337" s="20">
        <f>E337</f>
        <v>8750340</v>
      </c>
      <c r="K337" s="20">
        <f>J337*0.1</f>
        <v>875034</v>
      </c>
      <c r="L337" s="20">
        <v>34600</v>
      </c>
      <c r="N337" s="43"/>
    </row>
    <row r="338" spans="1:14" s="25" customFormat="1" ht="51" customHeight="1">
      <c r="A338" s="210" t="s">
        <v>602</v>
      </c>
      <c r="B338" s="210"/>
      <c r="C338" s="19">
        <f>C337</f>
        <v>252.9</v>
      </c>
      <c r="D338" s="12">
        <f>SUM(D337)</f>
        <v>252.9</v>
      </c>
      <c r="E338" s="12">
        <f>SUM(E337)</f>
        <v>8750340</v>
      </c>
      <c r="F338" s="12" t="s">
        <v>171</v>
      </c>
      <c r="G338" s="12" t="s">
        <v>171</v>
      </c>
      <c r="H338" s="19" t="s">
        <v>171</v>
      </c>
      <c r="I338" s="19" t="s">
        <v>171</v>
      </c>
      <c r="J338" s="19">
        <f>J337</f>
        <v>8750340</v>
      </c>
      <c r="K338" s="19">
        <f>K337</f>
        <v>875034</v>
      </c>
      <c r="L338" s="19">
        <f>L337</f>
        <v>34600</v>
      </c>
      <c r="N338" s="78"/>
    </row>
    <row r="339" spans="1:14" ht="12.75" customHeight="1">
      <c r="A339" s="212" t="s">
        <v>598</v>
      </c>
      <c r="B339" s="212"/>
      <c r="C339" s="212"/>
      <c r="D339" s="212"/>
      <c r="E339" s="212"/>
      <c r="F339" s="212"/>
      <c r="G339" s="212"/>
      <c r="H339" s="212"/>
      <c r="I339" s="212"/>
      <c r="J339" s="212"/>
      <c r="K339" s="212"/>
      <c r="L339" s="212"/>
      <c r="N339" s="9"/>
    </row>
    <row r="340" spans="1:14" s="42" customFormat="1" ht="26.25" customHeight="1">
      <c r="A340" s="10">
        <v>1</v>
      </c>
      <c r="B340" s="11" t="s">
        <v>603</v>
      </c>
      <c r="C340" s="12">
        <v>278.2</v>
      </c>
      <c r="D340" s="12" t="s">
        <v>171</v>
      </c>
      <c r="E340" s="12" t="s">
        <v>171</v>
      </c>
      <c r="F340" s="12" t="s">
        <v>171</v>
      </c>
      <c r="G340" s="12" t="s">
        <v>171</v>
      </c>
      <c r="H340" s="12">
        <v>278.2</v>
      </c>
      <c r="I340" s="20">
        <f>H340*L340</f>
        <v>9625720</v>
      </c>
      <c r="J340" s="20">
        <f>I340</f>
        <v>9625720</v>
      </c>
      <c r="K340" s="20">
        <f>J340*0.1</f>
        <v>962572</v>
      </c>
      <c r="L340" s="20">
        <v>34600</v>
      </c>
      <c r="N340" s="43"/>
    </row>
    <row r="341" spans="1:14" s="42" customFormat="1" ht="26.25" customHeight="1">
      <c r="A341" s="10">
        <v>2</v>
      </c>
      <c r="B341" s="11" t="s">
        <v>604</v>
      </c>
      <c r="C341" s="12">
        <v>522.6</v>
      </c>
      <c r="D341" s="12" t="s">
        <v>171</v>
      </c>
      <c r="E341" s="12" t="s">
        <v>171</v>
      </c>
      <c r="F341" s="12" t="s">
        <v>171</v>
      </c>
      <c r="G341" s="12" t="s">
        <v>171</v>
      </c>
      <c r="H341" s="12">
        <v>522.6</v>
      </c>
      <c r="I341" s="20">
        <f>H341*L341</f>
        <v>18081960</v>
      </c>
      <c r="J341" s="20">
        <f>I341</f>
        <v>18081960</v>
      </c>
      <c r="K341" s="20">
        <f>J341*0.1</f>
        <v>1808196</v>
      </c>
      <c r="L341" s="20">
        <v>34600</v>
      </c>
      <c r="N341" s="43"/>
    </row>
    <row r="342" spans="1:14" s="25" customFormat="1" ht="51" customHeight="1">
      <c r="A342" s="210" t="s">
        <v>602</v>
      </c>
      <c r="B342" s="210"/>
      <c r="C342" s="19">
        <f>SUM(C340:C341)</f>
        <v>800.8</v>
      </c>
      <c r="D342" s="12" t="s">
        <v>171</v>
      </c>
      <c r="E342" s="12" t="s">
        <v>171</v>
      </c>
      <c r="F342" s="12" t="s">
        <v>171</v>
      </c>
      <c r="G342" s="12" t="s">
        <v>171</v>
      </c>
      <c r="H342" s="19">
        <f>SUM(H340:H341)</f>
        <v>800.8</v>
      </c>
      <c r="I342" s="19">
        <f>SUM(I340:I341)</f>
        <v>27707680</v>
      </c>
      <c r="J342" s="19">
        <f>SUM(J340:J341)</f>
        <v>27707680</v>
      </c>
      <c r="K342" s="19">
        <f>SUM(K340:K341)</f>
        <v>2770768</v>
      </c>
      <c r="L342" s="19">
        <f>L340</f>
        <v>34600</v>
      </c>
      <c r="N342" s="78"/>
    </row>
    <row r="343" spans="1:14" ht="12.75" customHeight="1">
      <c r="A343" s="212" t="s">
        <v>600</v>
      </c>
      <c r="B343" s="212"/>
      <c r="C343" s="212"/>
      <c r="D343" s="212"/>
      <c r="E343" s="212"/>
      <c r="F343" s="212"/>
      <c r="G343" s="212"/>
      <c r="H343" s="212"/>
      <c r="I343" s="212"/>
      <c r="J343" s="212"/>
      <c r="K343" s="212"/>
      <c r="L343" s="212"/>
      <c r="N343" s="9"/>
    </row>
    <row r="344" spans="1:14" s="42" customFormat="1" ht="26.25" customHeight="1">
      <c r="A344" s="10">
        <v>1</v>
      </c>
      <c r="B344" s="11" t="s">
        <v>601</v>
      </c>
      <c r="C344" s="12">
        <v>711.9</v>
      </c>
      <c r="D344" s="12">
        <v>711.9</v>
      </c>
      <c r="E344" s="12">
        <f>D344*L344</f>
        <v>24631740</v>
      </c>
      <c r="F344" s="12" t="s">
        <v>171</v>
      </c>
      <c r="G344" s="12" t="s">
        <v>171</v>
      </c>
      <c r="H344" s="12" t="s">
        <v>171</v>
      </c>
      <c r="I344" s="20" t="s">
        <v>171</v>
      </c>
      <c r="J344" s="20">
        <f>E344</f>
        <v>24631740</v>
      </c>
      <c r="K344" s="20">
        <f>J344*0.1</f>
        <v>2463174</v>
      </c>
      <c r="L344" s="20">
        <v>34600</v>
      </c>
      <c r="N344" s="43"/>
    </row>
    <row r="345" spans="1:14" s="25" customFormat="1" ht="51" customHeight="1">
      <c r="A345" s="210" t="s">
        <v>605</v>
      </c>
      <c r="B345" s="210"/>
      <c r="C345" s="19">
        <f>C344</f>
        <v>711.9</v>
      </c>
      <c r="D345" s="12">
        <f>SUM(D344)</f>
        <v>711.9</v>
      </c>
      <c r="E345" s="12">
        <f>SUM(E344)</f>
        <v>24631740</v>
      </c>
      <c r="F345" s="12" t="s">
        <v>171</v>
      </c>
      <c r="G345" s="12" t="s">
        <v>171</v>
      </c>
      <c r="H345" s="19" t="s">
        <v>171</v>
      </c>
      <c r="I345" s="19" t="s">
        <v>171</v>
      </c>
      <c r="J345" s="19">
        <f>J344</f>
        <v>24631740</v>
      </c>
      <c r="K345" s="19">
        <f>K344</f>
        <v>2463174</v>
      </c>
      <c r="L345" s="19">
        <f>L344</f>
        <v>34600</v>
      </c>
      <c r="N345" s="78"/>
    </row>
    <row r="346" spans="1:14" ht="12.75" customHeight="1">
      <c r="A346" s="212" t="s">
        <v>599</v>
      </c>
      <c r="B346" s="212"/>
      <c r="C346" s="212"/>
      <c r="D346" s="212"/>
      <c r="E346" s="212"/>
      <c r="F346" s="212"/>
      <c r="G346" s="212"/>
      <c r="H346" s="212"/>
      <c r="I346" s="212"/>
      <c r="J346" s="212"/>
      <c r="K346" s="212"/>
      <c r="L346" s="212"/>
      <c r="N346" s="9"/>
    </row>
    <row r="347" spans="1:14" s="42" customFormat="1" ht="26.25" customHeight="1">
      <c r="A347" s="10">
        <v>1</v>
      </c>
      <c r="B347" s="11" t="s">
        <v>200</v>
      </c>
      <c r="C347" s="12">
        <v>469.4</v>
      </c>
      <c r="D347" s="12" t="s">
        <v>171</v>
      </c>
      <c r="E347" s="12" t="s">
        <v>171</v>
      </c>
      <c r="F347" s="12">
        <v>469.4</v>
      </c>
      <c r="G347" s="12">
        <f>F347*L347</f>
        <v>16241240</v>
      </c>
      <c r="H347" s="12" t="s">
        <v>171</v>
      </c>
      <c r="I347" s="20" t="s">
        <v>171</v>
      </c>
      <c r="J347" s="20">
        <f>G347</f>
        <v>16241240</v>
      </c>
      <c r="K347" s="20">
        <f>J347*0.1</f>
        <v>1624124</v>
      </c>
      <c r="L347" s="20">
        <v>34600</v>
      </c>
      <c r="N347" s="43"/>
    </row>
    <row r="348" spans="1:14" s="25" customFormat="1" ht="51" customHeight="1">
      <c r="A348" s="210" t="s">
        <v>201</v>
      </c>
      <c r="B348" s="210"/>
      <c r="C348" s="19">
        <f>C347</f>
        <v>469.4</v>
      </c>
      <c r="D348" s="12" t="s">
        <v>171</v>
      </c>
      <c r="E348" s="12" t="s">
        <v>171</v>
      </c>
      <c r="F348" s="12">
        <f>F347</f>
        <v>469.4</v>
      </c>
      <c r="G348" s="12">
        <f>G347</f>
        <v>16241240</v>
      </c>
      <c r="H348" s="19" t="s">
        <v>171</v>
      </c>
      <c r="I348" s="19" t="s">
        <v>171</v>
      </c>
      <c r="J348" s="19">
        <f>J347</f>
        <v>16241240</v>
      </c>
      <c r="K348" s="19">
        <f>K347</f>
        <v>1624124</v>
      </c>
      <c r="L348" s="19">
        <f>L347</f>
        <v>34600</v>
      </c>
      <c r="N348" s="78"/>
    </row>
    <row r="349" spans="1:14" ht="12.75" customHeight="1">
      <c r="A349" s="212" t="s">
        <v>202</v>
      </c>
      <c r="B349" s="212"/>
      <c r="C349" s="212"/>
      <c r="D349" s="212"/>
      <c r="E349" s="212"/>
      <c r="F349" s="212"/>
      <c r="G349" s="212"/>
      <c r="H349" s="212"/>
      <c r="I349" s="212"/>
      <c r="J349" s="212"/>
      <c r="K349" s="212"/>
      <c r="L349" s="212"/>
      <c r="N349" s="9"/>
    </row>
    <row r="350" spans="1:14" s="91" customFormat="1" ht="26.25" customHeight="1">
      <c r="A350" s="10">
        <v>1</v>
      </c>
      <c r="B350" s="11" t="s">
        <v>203</v>
      </c>
      <c r="C350" s="12">
        <v>1937.52</v>
      </c>
      <c r="D350" s="12" t="s">
        <v>171</v>
      </c>
      <c r="E350" s="12" t="s">
        <v>171</v>
      </c>
      <c r="F350" s="12">
        <f>C350</f>
        <v>1937.52</v>
      </c>
      <c r="G350" s="12">
        <f>F350*L350</f>
        <v>67038192</v>
      </c>
      <c r="H350" s="12" t="s">
        <v>171</v>
      </c>
      <c r="I350" s="20" t="s">
        <v>171</v>
      </c>
      <c r="J350" s="20">
        <f>G350</f>
        <v>67038192</v>
      </c>
      <c r="K350" s="20">
        <f>J350*0.1</f>
        <v>6703819.2</v>
      </c>
      <c r="L350" s="20">
        <v>34600</v>
      </c>
      <c r="N350" s="94"/>
    </row>
    <row r="351" spans="1:14" s="25" customFormat="1" ht="51" customHeight="1">
      <c r="A351" s="210" t="s">
        <v>204</v>
      </c>
      <c r="B351" s="210"/>
      <c r="C351" s="19">
        <f>C350</f>
        <v>1937.52</v>
      </c>
      <c r="D351" s="12" t="s">
        <v>171</v>
      </c>
      <c r="E351" s="12" t="s">
        <v>171</v>
      </c>
      <c r="F351" s="12">
        <f>F350</f>
        <v>1937.52</v>
      </c>
      <c r="G351" s="12">
        <f>G350</f>
        <v>67038192</v>
      </c>
      <c r="H351" s="19" t="s">
        <v>171</v>
      </c>
      <c r="I351" s="19" t="s">
        <v>171</v>
      </c>
      <c r="J351" s="19">
        <f>J350</f>
        <v>67038192</v>
      </c>
      <c r="K351" s="19">
        <f>K350</f>
        <v>6703819.2</v>
      </c>
      <c r="L351" s="19">
        <f>L350</f>
        <v>34600</v>
      </c>
      <c r="N351" s="78"/>
    </row>
    <row r="352" spans="1:23" s="1" customFormat="1" ht="88.5" customHeight="1">
      <c r="A352" s="228" t="s">
        <v>210</v>
      </c>
      <c r="B352" s="229"/>
      <c r="C352" s="81" t="e">
        <f>C364+C367+C371+C378+C381+C384+C389+C395+C399+C402+C418+C423+C436+C448+C455+C459+C500+C552+C565+C577+C581+C585+C591+C598+C605+C610+C615+C623+C633+C638+C646+C653+C659+C662+C665+C670+C674+C677</f>
        <v>#REF!</v>
      </c>
      <c r="D352" s="81">
        <f>D423+D436+D552+D577+D585+D623+D633+D638+D646+D653+D659+D677</f>
        <v>32309.589999999997</v>
      </c>
      <c r="E352" s="81">
        <f>E423+E436+E552+E577+E585+E623+E633+E638+E646+E653+E659+E677</f>
        <v>1117911814</v>
      </c>
      <c r="F352" s="81" t="e">
        <f>F364+F367+F371+F378+F384+F395+F399+F402+F436+F448+F455+F459+F500+F565+F591+F598+F610+F615</f>
        <v>#REF!</v>
      </c>
      <c r="G352" s="81" t="e">
        <f>G364+G367+G371+G378+G384+G395+G399+G402+G436+G448+G455+G459+G500+G565+G591+G598+G610+G615</f>
        <v>#REF!</v>
      </c>
      <c r="H352" s="81">
        <f>H381+H389+H399+H418+H581+H605+H662+H665+H670+H674</f>
        <v>18839.3</v>
      </c>
      <c r="I352" s="81">
        <f>I381+I389+I399+I418+I581+I605+I662+I665+I670+I674</f>
        <v>651839780</v>
      </c>
      <c r="J352" s="81" t="e">
        <f>J364+J367+J371+J378+J381+J384+J389+J395+J399+J402+J418+J423+J436+J448+J455+J459+J500+J552+J565+J577+J581+J585+J591+J598+J605+J610+J615+J623+J633+J638+J646+J653+J659+J662+J665+J670+J674+J677</f>
        <v>#REF!</v>
      </c>
      <c r="K352" s="81" t="e">
        <f>K364+K367+K371+K378+K381+K384+K389+K395+K399+K402+K418+K423+K436+K448+K455+K459+K500+K552+K565+K577+K581+K585+K591+K598+K605+K610+K615+K623+K633+K638+K646+K653+K659+K662+K665+K670+K674+K677</f>
        <v>#REF!</v>
      </c>
      <c r="L352" s="48">
        <f>L680</f>
        <v>34600</v>
      </c>
      <c r="M352" s="77"/>
      <c r="N352" s="77"/>
      <c r="O352" s="77"/>
      <c r="P352" s="77"/>
      <c r="Q352" s="77"/>
      <c r="R352" s="77"/>
      <c r="S352" s="77"/>
      <c r="T352" s="77"/>
      <c r="U352" s="76"/>
      <c r="V352" s="23"/>
      <c r="W352" s="23"/>
    </row>
    <row r="353" spans="1:14" ht="12.75" customHeight="1">
      <c r="A353" s="226" t="s">
        <v>94</v>
      </c>
      <c r="B353" s="227"/>
      <c r="C353" s="227"/>
      <c r="D353" s="227"/>
      <c r="E353" s="227"/>
      <c r="F353" s="227"/>
      <c r="G353" s="227"/>
      <c r="H353" s="227"/>
      <c r="I353" s="227"/>
      <c r="J353" s="227"/>
      <c r="K353" s="227"/>
      <c r="L353" s="227"/>
      <c r="N353" s="9"/>
    </row>
    <row r="354" spans="1:14" ht="23.25" customHeight="1">
      <c r="A354" s="10">
        <v>1</v>
      </c>
      <c r="B354" s="107" t="s">
        <v>590</v>
      </c>
      <c r="C354" s="113">
        <v>139.6</v>
      </c>
      <c r="D354" s="32" t="s">
        <v>171</v>
      </c>
      <c r="E354" s="32" t="s">
        <v>171</v>
      </c>
      <c r="F354" s="113">
        <f>C354</f>
        <v>139.6</v>
      </c>
      <c r="G354" s="56">
        <f>F354*L354</f>
        <v>4830160</v>
      </c>
      <c r="H354" s="32" t="s">
        <v>171</v>
      </c>
      <c r="I354" s="32" t="s">
        <v>171</v>
      </c>
      <c r="J354" s="56">
        <f>G354</f>
        <v>4830160</v>
      </c>
      <c r="K354" s="56">
        <v>830400</v>
      </c>
      <c r="L354" s="113">
        <v>34600</v>
      </c>
      <c r="N354" s="9"/>
    </row>
    <row r="355" spans="1:14" ht="26.25" customHeight="1">
      <c r="A355" s="10">
        <v>2</v>
      </c>
      <c r="B355" s="107" t="s">
        <v>591</v>
      </c>
      <c r="C355" s="113">
        <v>191</v>
      </c>
      <c r="D355" s="32" t="s">
        <v>171</v>
      </c>
      <c r="E355" s="32" t="s">
        <v>171</v>
      </c>
      <c r="F355" s="113">
        <f aca="true" t="shared" si="49" ref="F355:F363">C355</f>
        <v>191</v>
      </c>
      <c r="G355" s="56">
        <f aca="true" t="shared" si="50" ref="G355:G363">F355*L355</f>
        <v>6608600</v>
      </c>
      <c r="H355" s="32" t="s">
        <v>171</v>
      </c>
      <c r="I355" s="32" t="s">
        <v>171</v>
      </c>
      <c r="J355" s="56">
        <f aca="true" t="shared" si="51" ref="J355:J363">G355</f>
        <v>6608600</v>
      </c>
      <c r="K355" s="56">
        <v>2044860</v>
      </c>
      <c r="L355" s="113">
        <v>34600</v>
      </c>
      <c r="N355" s="9"/>
    </row>
    <row r="356" spans="1:14" ht="27" customHeight="1">
      <c r="A356" s="10">
        <v>3</v>
      </c>
      <c r="B356" s="107" t="s">
        <v>606</v>
      </c>
      <c r="C356" s="113">
        <v>154.3</v>
      </c>
      <c r="D356" s="32" t="s">
        <v>171</v>
      </c>
      <c r="E356" s="32" t="s">
        <v>171</v>
      </c>
      <c r="F356" s="113">
        <f t="shared" si="49"/>
        <v>154.3</v>
      </c>
      <c r="G356" s="56">
        <f t="shared" si="50"/>
        <v>5338780</v>
      </c>
      <c r="H356" s="32" t="s">
        <v>171</v>
      </c>
      <c r="I356" s="32" t="s">
        <v>171</v>
      </c>
      <c r="J356" s="56">
        <f t="shared" si="51"/>
        <v>5338780</v>
      </c>
      <c r="K356" s="56">
        <v>750820</v>
      </c>
      <c r="L356" s="113">
        <v>34600</v>
      </c>
      <c r="N356" s="9"/>
    </row>
    <row r="357" spans="1:14" ht="27" customHeight="1">
      <c r="A357" s="10">
        <v>4</v>
      </c>
      <c r="B357" s="107" t="s">
        <v>592</v>
      </c>
      <c r="C357" s="113">
        <v>90.4</v>
      </c>
      <c r="D357" s="32" t="s">
        <v>171</v>
      </c>
      <c r="E357" s="32" t="s">
        <v>171</v>
      </c>
      <c r="F357" s="113">
        <f t="shared" si="49"/>
        <v>90.4</v>
      </c>
      <c r="G357" s="56">
        <f t="shared" si="50"/>
        <v>3127840</v>
      </c>
      <c r="H357" s="32" t="s">
        <v>171</v>
      </c>
      <c r="I357" s="32" t="s">
        <v>171</v>
      </c>
      <c r="J357" s="56">
        <f t="shared" si="51"/>
        <v>3127840</v>
      </c>
      <c r="K357" s="56">
        <v>13840</v>
      </c>
      <c r="L357" s="113">
        <v>34600</v>
      </c>
      <c r="N357" s="9"/>
    </row>
    <row r="358" spans="1:14" ht="13.5" customHeight="1">
      <c r="A358" s="10">
        <v>5</v>
      </c>
      <c r="B358" s="107" t="s">
        <v>589</v>
      </c>
      <c r="C358" s="113">
        <v>155.6</v>
      </c>
      <c r="D358" s="32" t="s">
        <v>171</v>
      </c>
      <c r="E358" s="32" t="s">
        <v>171</v>
      </c>
      <c r="F358" s="113">
        <f t="shared" si="49"/>
        <v>155.6</v>
      </c>
      <c r="G358" s="56">
        <f t="shared" si="50"/>
        <v>5383760</v>
      </c>
      <c r="H358" s="32" t="s">
        <v>171</v>
      </c>
      <c r="I358" s="32" t="s">
        <v>171</v>
      </c>
      <c r="J358" s="56">
        <f t="shared" si="51"/>
        <v>5383760</v>
      </c>
      <c r="K358" s="56">
        <v>2165960</v>
      </c>
      <c r="L358" s="113">
        <v>34600</v>
      </c>
      <c r="N358" s="9"/>
    </row>
    <row r="359" spans="1:14" ht="26.25" customHeight="1">
      <c r="A359" s="10">
        <v>6</v>
      </c>
      <c r="B359" s="107" t="s">
        <v>593</v>
      </c>
      <c r="C359" s="113">
        <v>101.6</v>
      </c>
      <c r="D359" s="32" t="s">
        <v>171</v>
      </c>
      <c r="E359" s="32" t="s">
        <v>171</v>
      </c>
      <c r="F359" s="113">
        <f t="shared" si="49"/>
        <v>101.6</v>
      </c>
      <c r="G359" s="56">
        <f t="shared" si="50"/>
        <v>3515360</v>
      </c>
      <c r="H359" s="32" t="s">
        <v>171</v>
      </c>
      <c r="I359" s="32" t="s">
        <v>171</v>
      </c>
      <c r="J359" s="56">
        <f t="shared" si="51"/>
        <v>3515360</v>
      </c>
      <c r="K359" s="56">
        <v>1439360</v>
      </c>
      <c r="L359" s="113">
        <v>34600</v>
      </c>
      <c r="N359" s="9"/>
    </row>
    <row r="360" spans="1:14" ht="26.25" customHeight="1">
      <c r="A360" s="10">
        <v>7</v>
      </c>
      <c r="B360" s="107" t="s">
        <v>594</v>
      </c>
      <c r="C360" s="113">
        <v>110</v>
      </c>
      <c r="D360" s="32" t="s">
        <v>171</v>
      </c>
      <c r="E360" s="32" t="s">
        <v>171</v>
      </c>
      <c r="F360" s="113">
        <f t="shared" si="49"/>
        <v>110</v>
      </c>
      <c r="G360" s="56">
        <f t="shared" si="50"/>
        <v>3806000</v>
      </c>
      <c r="H360" s="32" t="s">
        <v>171</v>
      </c>
      <c r="I360" s="32" t="s">
        <v>171</v>
      </c>
      <c r="J360" s="56">
        <f t="shared" si="51"/>
        <v>3806000</v>
      </c>
      <c r="K360" s="56">
        <v>948040</v>
      </c>
      <c r="L360" s="113">
        <v>34600</v>
      </c>
      <c r="N360" s="9"/>
    </row>
    <row r="361" spans="1:14" ht="24.75" customHeight="1">
      <c r="A361" s="10">
        <v>8</v>
      </c>
      <c r="B361" s="107" t="s">
        <v>198</v>
      </c>
      <c r="C361" s="113">
        <v>134.2</v>
      </c>
      <c r="D361" s="32" t="s">
        <v>171</v>
      </c>
      <c r="E361" s="32" t="s">
        <v>171</v>
      </c>
      <c r="F361" s="113">
        <f t="shared" si="49"/>
        <v>134.2</v>
      </c>
      <c r="G361" s="56">
        <f t="shared" si="50"/>
        <v>4643320</v>
      </c>
      <c r="H361" s="32" t="s">
        <v>171</v>
      </c>
      <c r="I361" s="32" t="s">
        <v>171</v>
      </c>
      <c r="J361" s="56">
        <f t="shared" si="51"/>
        <v>4643320</v>
      </c>
      <c r="K361" s="56">
        <v>1425520</v>
      </c>
      <c r="L361" s="113">
        <v>34600</v>
      </c>
      <c r="N361" s="9"/>
    </row>
    <row r="362" spans="1:14" ht="26.25" customHeight="1">
      <c r="A362" s="10">
        <v>9</v>
      </c>
      <c r="B362" s="107" t="s">
        <v>199</v>
      </c>
      <c r="C362" s="113">
        <v>132.6</v>
      </c>
      <c r="D362" s="32" t="s">
        <v>171</v>
      </c>
      <c r="E362" s="32" t="s">
        <v>171</v>
      </c>
      <c r="F362" s="113">
        <f t="shared" si="49"/>
        <v>132.6</v>
      </c>
      <c r="G362" s="56">
        <f t="shared" si="50"/>
        <v>4587960</v>
      </c>
      <c r="H362" s="32" t="s">
        <v>171</v>
      </c>
      <c r="I362" s="32" t="s">
        <v>171</v>
      </c>
      <c r="J362" s="56">
        <f t="shared" si="51"/>
        <v>4587960</v>
      </c>
      <c r="K362" s="56">
        <v>2006800</v>
      </c>
      <c r="L362" s="113">
        <v>34600</v>
      </c>
      <c r="N362" s="9"/>
    </row>
    <row r="363" spans="1:14" ht="28.5" customHeight="1">
      <c r="A363" s="10">
        <v>10</v>
      </c>
      <c r="B363" s="107" t="s">
        <v>595</v>
      </c>
      <c r="C363" s="113">
        <v>99</v>
      </c>
      <c r="D363" s="32" t="s">
        <v>171</v>
      </c>
      <c r="E363" s="32" t="s">
        <v>171</v>
      </c>
      <c r="F363" s="113">
        <f t="shared" si="49"/>
        <v>99</v>
      </c>
      <c r="G363" s="56">
        <f t="shared" si="50"/>
        <v>3425400</v>
      </c>
      <c r="H363" s="32" t="s">
        <v>171</v>
      </c>
      <c r="I363" s="32" t="s">
        <v>171</v>
      </c>
      <c r="J363" s="56">
        <f t="shared" si="51"/>
        <v>3425400</v>
      </c>
      <c r="K363" s="56">
        <v>1114120</v>
      </c>
      <c r="L363" s="113">
        <v>34600</v>
      </c>
      <c r="N363" s="9"/>
    </row>
    <row r="364" spans="1:14" s="82" customFormat="1" ht="51" customHeight="1">
      <c r="A364" s="210" t="s">
        <v>84</v>
      </c>
      <c r="B364" s="210"/>
      <c r="C364" s="19">
        <f>SUM(C354:C363)</f>
        <v>1308.3</v>
      </c>
      <c r="D364" s="12" t="s">
        <v>171</v>
      </c>
      <c r="E364" s="12" t="s">
        <v>171</v>
      </c>
      <c r="F364" s="19">
        <f>SUM(F354:F363)</f>
        <v>1308.3</v>
      </c>
      <c r="G364" s="19">
        <f>SUM(G354:G363)</f>
        <v>45267180</v>
      </c>
      <c r="H364" s="19" t="s">
        <v>171</v>
      </c>
      <c r="I364" s="19" t="s">
        <v>171</v>
      </c>
      <c r="J364" s="19">
        <f>SUM(J354:J363)</f>
        <v>45267180</v>
      </c>
      <c r="K364" s="19">
        <f>SUM(K354:K363)</f>
        <v>12739720</v>
      </c>
      <c r="L364" s="19">
        <v>34600</v>
      </c>
      <c r="N364" s="83"/>
    </row>
    <row r="365" spans="1:14" ht="12.75" customHeight="1">
      <c r="A365" s="226" t="s">
        <v>175</v>
      </c>
      <c r="B365" s="227"/>
      <c r="C365" s="227"/>
      <c r="D365" s="227"/>
      <c r="E365" s="227"/>
      <c r="F365" s="227"/>
      <c r="G365" s="227"/>
      <c r="H365" s="227"/>
      <c r="I365" s="227"/>
      <c r="J365" s="227"/>
      <c r="K365" s="227"/>
      <c r="L365" s="227"/>
      <c r="N365" s="9"/>
    </row>
    <row r="366" spans="1:14" s="42" customFormat="1" ht="39" customHeight="1">
      <c r="A366" s="90">
        <v>1</v>
      </c>
      <c r="B366" s="11" t="s">
        <v>54</v>
      </c>
      <c r="C366" s="20">
        <v>405.5</v>
      </c>
      <c r="D366" s="12" t="s">
        <v>171</v>
      </c>
      <c r="E366" s="12" t="s">
        <v>171</v>
      </c>
      <c r="F366" s="12">
        <v>405.5</v>
      </c>
      <c r="G366" s="64">
        <f>F366*L366</f>
        <v>14030300</v>
      </c>
      <c r="H366" s="12" t="s">
        <v>171</v>
      </c>
      <c r="I366" s="64" t="s">
        <v>171</v>
      </c>
      <c r="J366" s="20">
        <f>G366</f>
        <v>14030300</v>
      </c>
      <c r="K366" s="12">
        <v>4764420</v>
      </c>
      <c r="L366" s="20">
        <v>34600</v>
      </c>
      <c r="N366" s="43"/>
    </row>
    <row r="367" spans="1:14" s="82" customFormat="1" ht="51" customHeight="1">
      <c r="A367" s="210" t="s">
        <v>176</v>
      </c>
      <c r="B367" s="210"/>
      <c r="C367" s="19">
        <f>SUM(C366:C366)</f>
        <v>405.5</v>
      </c>
      <c r="D367" s="12" t="s">
        <v>171</v>
      </c>
      <c r="E367" s="12" t="s">
        <v>171</v>
      </c>
      <c r="F367" s="19">
        <f>SUM(F366:F366)</f>
        <v>405.5</v>
      </c>
      <c r="G367" s="19">
        <f>SUM(G366:G366)</f>
        <v>14030300</v>
      </c>
      <c r="H367" s="19" t="s">
        <v>171</v>
      </c>
      <c r="I367" s="19" t="s">
        <v>171</v>
      </c>
      <c r="J367" s="19">
        <f>SUM(J366:J366)</f>
        <v>14030300</v>
      </c>
      <c r="K367" s="19">
        <f>SUM(K366:K366)</f>
        <v>4764420</v>
      </c>
      <c r="L367" s="19">
        <v>34600</v>
      </c>
      <c r="N367" s="83"/>
    </row>
    <row r="368" spans="1:14" ht="12.75" customHeight="1">
      <c r="A368" s="226" t="s">
        <v>177</v>
      </c>
      <c r="B368" s="227"/>
      <c r="C368" s="227"/>
      <c r="D368" s="227"/>
      <c r="E368" s="227"/>
      <c r="F368" s="227"/>
      <c r="G368" s="227"/>
      <c r="H368" s="227"/>
      <c r="I368" s="227"/>
      <c r="J368" s="227"/>
      <c r="K368" s="227"/>
      <c r="L368" s="227"/>
      <c r="N368" s="9"/>
    </row>
    <row r="369" spans="1:14" ht="39.75" customHeight="1">
      <c r="A369" s="90">
        <v>1</v>
      </c>
      <c r="B369" s="11" t="s">
        <v>453</v>
      </c>
      <c r="C369" s="4">
        <v>288.2</v>
      </c>
      <c r="D369" s="12" t="s">
        <v>171</v>
      </c>
      <c r="E369" s="12" t="s">
        <v>171</v>
      </c>
      <c r="F369" s="12">
        <v>288.2</v>
      </c>
      <c r="G369" s="64">
        <f>F369*L369</f>
        <v>9971720</v>
      </c>
      <c r="H369" s="12" t="s">
        <v>171</v>
      </c>
      <c r="I369" s="64" t="s">
        <v>171</v>
      </c>
      <c r="J369" s="20">
        <f>G369</f>
        <v>9971720</v>
      </c>
      <c r="K369" s="20">
        <v>998613</v>
      </c>
      <c r="L369" s="20">
        <v>34600</v>
      </c>
      <c r="N369" s="9"/>
    </row>
    <row r="370" spans="1:14" ht="24.75" customHeight="1">
      <c r="A370" s="90">
        <v>2</v>
      </c>
      <c r="B370" s="11" t="s">
        <v>264</v>
      </c>
      <c r="C370" s="4">
        <v>276.8</v>
      </c>
      <c r="D370" s="12" t="s">
        <v>171</v>
      </c>
      <c r="E370" s="12" t="s">
        <v>171</v>
      </c>
      <c r="F370" s="12">
        <v>276.8</v>
      </c>
      <c r="G370" s="64">
        <f>F370*L370</f>
        <v>9577280</v>
      </c>
      <c r="H370" s="12" t="s">
        <v>171</v>
      </c>
      <c r="I370" s="64" t="s">
        <v>171</v>
      </c>
      <c r="J370" s="20">
        <f>G370</f>
        <v>9577280</v>
      </c>
      <c r="K370" s="20">
        <v>959112</v>
      </c>
      <c r="L370" s="20">
        <v>34600</v>
      </c>
      <c r="N370" s="9"/>
    </row>
    <row r="371" spans="1:14" s="82" customFormat="1" ht="51" customHeight="1">
      <c r="A371" s="210" t="s">
        <v>181</v>
      </c>
      <c r="B371" s="210"/>
      <c r="C371" s="19">
        <f>SUM(C369:C370)</f>
        <v>565</v>
      </c>
      <c r="D371" s="12" t="s">
        <v>171</v>
      </c>
      <c r="E371" s="12" t="s">
        <v>171</v>
      </c>
      <c r="F371" s="19">
        <f aca="true" t="shared" si="52" ref="F371:K371">SUM(F369:F370)</f>
        <v>565</v>
      </c>
      <c r="G371" s="19">
        <f t="shared" si="52"/>
        <v>19549000</v>
      </c>
      <c r="H371" s="19" t="s">
        <v>171</v>
      </c>
      <c r="I371" s="19" t="s">
        <v>171</v>
      </c>
      <c r="J371" s="19">
        <f t="shared" si="52"/>
        <v>19549000</v>
      </c>
      <c r="K371" s="19">
        <f t="shared" si="52"/>
        <v>1957725</v>
      </c>
      <c r="L371" s="19">
        <v>34600</v>
      </c>
      <c r="N371" s="83"/>
    </row>
    <row r="372" spans="1:14" ht="12.75">
      <c r="A372" s="224" t="s">
        <v>179</v>
      </c>
      <c r="B372" s="225"/>
      <c r="C372" s="225"/>
      <c r="D372" s="225"/>
      <c r="E372" s="225"/>
      <c r="F372" s="225"/>
      <c r="G372" s="225"/>
      <c r="H372" s="225"/>
      <c r="I372" s="225"/>
      <c r="J372" s="225"/>
      <c r="K372" s="225"/>
      <c r="L372" s="225"/>
      <c r="N372" s="9"/>
    </row>
    <row r="373" spans="1:14" ht="25.5">
      <c r="A373" s="10">
        <v>1</v>
      </c>
      <c r="B373" s="11" t="s">
        <v>55</v>
      </c>
      <c r="C373" s="12">
        <v>153.9</v>
      </c>
      <c r="D373" s="12" t="s">
        <v>170</v>
      </c>
      <c r="E373" s="4" t="s">
        <v>170</v>
      </c>
      <c r="F373" s="12">
        <v>153.9</v>
      </c>
      <c r="G373" s="12">
        <f>F373*L373</f>
        <v>5324940</v>
      </c>
      <c r="H373" s="12" t="s">
        <v>170</v>
      </c>
      <c r="I373" s="12" t="s">
        <v>170</v>
      </c>
      <c r="J373" s="20">
        <f>G373</f>
        <v>5324940</v>
      </c>
      <c r="K373" s="20" t="e">
        <f>'приложение 1'!#REF!</f>
        <v>#REF!</v>
      </c>
      <c r="L373" s="20">
        <v>34600</v>
      </c>
      <c r="N373" s="9"/>
    </row>
    <row r="374" spans="1:14" ht="25.5">
      <c r="A374" s="10">
        <v>2</v>
      </c>
      <c r="B374" s="11" t="s">
        <v>265</v>
      </c>
      <c r="C374" s="12">
        <v>170.4</v>
      </c>
      <c r="D374" s="12" t="s">
        <v>170</v>
      </c>
      <c r="E374" s="4" t="s">
        <v>170</v>
      </c>
      <c r="F374" s="12">
        <v>170.4</v>
      </c>
      <c r="G374" s="12">
        <f>F374*L374</f>
        <v>5895840</v>
      </c>
      <c r="H374" s="12" t="s">
        <v>170</v>
      </c>
      <c r="I374" s="12" t="s">
        <v>170</v>
      </c>
      <c r="J374" s="20">
        <f>G374</f>
        <v>5895840</v>
      </c>
      <c r="K374" s="20" t="e">
        <f>'приложение 1'!#REF!</f>
        <v>#REF!</v>
      </c>
      <c r="L374" s="20">
        <v>34600</v>
      </c>
      <c r="N374" s="9"/>
    </row>
    <row r="375" spans="1:14" ht="25.5">
      <c r="A375" s="10">
        <v>3</v>
      </c>
      <c r="B375" s="11" t="s">
        <v>56</v>
      </c>
      <c r="C375" s="12">
        <v>172.4</v>
      </c>
      <c r="D375" s="12" t="s">
        <v>170</v>
      </c>
      <c r="E375" s="4" t="s">
        <v>170</v>
      </c>
      <c r="F375" s="12">
        <v>172.4</v>
      </c>
      <c r="G375" s="12">
        <f>F375*L375</f>
        <v>5965040</v>
      </c>
      <c r="H375" s="12" t="s">
        <v>170</v>
      </c>
      <c r="I375" s="12" t="s">
        <v>170</v>
      </c>
      <c r="J375" s="20">
        <f>G375</f>
        <v>5965040</v>
      </c>
      <c r="K375" s="20" t="e">
        <f>'приложение 1'!#REF!</f>
        <v>#REF!</v>
      </c>
      <c r="L375" s="20">
        <v>34600</v>
      </c>
      <c r="N375" s="9"/>
    </row>
    <row r="376" spans="1:14" ht="25.5">
      <c r="A376" s="10">
        <v>4</v>
      </c>
      <c r="B376" s="11" t="s">
        <v>57</v>
      </c>
      <c r="C376" s="12">
        <v>94.7</v>
      </c>
      <c r="D376" s="12" t="s">
        <v>170</v>
      </c>
      <c r="E376" s="4" t="s">
        <v>170</v>
      </c>
      <c r="F376" s="12">
        <v>94.7</v>
      </c>
      <c r="G376" s="12">
        <f>F376*L376</f>
        <v>3276620</v>
      </c>
      <c r="H376" s="12" t="s">
        <v>170</v>
      </c>
      <c r="I376" s="12" t="s">
        <v>170</v>
      </c>
      <c r="J376" s="20">
        <f>G376</f>
        <v>3276620</v>
      </c>
      <c r="K376" s="20" t="e">
        <f>'приложение 1'!#REF!</f>
        <v>#REF!</v>
      </c>
      <c r="L376" s="20">
        <v>34600</v>
      </c>
      <c r="N376" s="9"/>
    </row>
    <row r="377" spans="1:14" ht="25.5">
      <c r="A377" s="10">
        <v>5</v>
      </c>
      <c r="B377" s="11" t="s">
        <v>42</v>
      </c>
      <c r="C377" s="12">
        <v>185.7</v>
      </c>
      <c r="D377" s="12" t="s">
        <v>170</v>
      </c>
      <c r="E377" s="4" t="s">
        <v>170</v>
      </c>
      <c r="F377" s="12">
        <v>185.7</v>
      </c>
      <c r="G377" s="12">
        <f>F377*L377</f>
        <v>6425220</v>
      </c>
      <c r="H377" s="12" t="s">
        <v>170</v>
      </c>
      <c r="I377" s="12" t="s">
        <v>170</v>
      </c>
      <c r="J377" s="20">
        <f>G377</f>
        <v>6425220</v>
      </c>
      <c r="K377" s="20" t="e">
        <f>'приложение 1'!#REF!</f>
        <v>#REF!</v>
      </c>
      <c r="L377" s="20">
        <v>34600</v>
      </c>
      <c r="N377" s="9"/>
    </row>
    <row r="378" spans="1:14" s="82" customFormat="1" ht="51" customHeight="1">
      <c r="A378" s="210" t="s">
        <v>182</v>
      </c>
      <c r="B378" s="210"/>
      <c r="C378" s="19">
        <f>SUM(C373:C377)</f>
        <v>777.1000000000001</v>
      </c>
      <c r="D378" s="12" t="s">
        <v>170</v>
      </c>
      <c r="E378" s="12" t="s">
        <v>170</v>
      </c>
      <c r="F378" s="19">
        <f>SUM(F373:F377)</f>
        <v>777.1000000000001</v>
      </c>
      <c r="G378" s="19">
        <f>SUM(G373:G377)</f>
        <v>26887660</v>
      </c>
      <c r="H378" s="19" t="s">
        <v>170</v>
      </c>
      <c r="I378" s="19" t="s">
        <v>170</v>
      </c>
      <c r="J378" s="19">
        <f>SUM(J373:J377)</f>
        <v>26887660</v>
      </c>
      <c r="K378" s="19" t="e">
        <f>SUM(K373:K377)</f>
        <v>#REF!</v>
      </c>
      <c r="L378" s="19">
        <v>34600</v>
      </c>
      <c r="N378" s="83"/>
    </row>
    <row r="379" spans="1:14" ht="14.25" customHeight="1">
      <c r="A379" s="179" t="s">
        <v>184</v>
      </c>
      <c r="B379" s="240"/>
      <c r="C379" s="240"/>
      <c r="D379" s="240"/>
      <c r="E379" s="240"/>
      <c r="F379" s="240"/>
      <c r="G379" s="240"/>
      <c r="H379" s="240"/>
      <c r="I379" s="240"/>
      <c r="J379" s="240"/>
      <c r="K379" s="240"/>
      <c r="L379" s="240"/>
      <c r="N379" s="9"/>
    </row>
    <row r="380" spans="1:14" ht="25.5">
      <c r="A380" s="4">
        <v>1</v>
      </c>
      <c r="B380" s="11" t="s">
        <v>131</v>
      </c>
      <c r="C380" s="12">
        <v>334.5</v>
      </c>
      <c r="D380" s="12" t="s">
        <v>170</v>
      </c>
      <c r="E380" s="4" t="s">
        <v>170</v>
      </c>
      <c r="F380" s="4" t="s">
        <v>170</v>
      </c>
      <c r="G380" s="65" t="s">
        <v>170</v>
      </c>
      <c r="H380" s="4">
        <v>334.5</v>
      </c>
      <c r="I380" s="65">
        <f>H380*L380</f>
        <v>11573700</v>
      </c>
      <c r="J380" s="65">
        <f>I380</f>
        <v>11573700</v>
      </c>
      <c r="K380" s="65">
        <f>J380*0.1</f>
        <v>1157370</v>
      </c>
      <c r="L380" s="65">
        <v>34600</v>
      </c>
      <c r="N380" s="9"/>
    </row>
    <row r="381" spans="1:14" s="82" customFormat="1" ht="38.25" customHeight="1">
      <c r="A381" s="210" t="s">
        <v>186</v>
      </c>
      <c r="B381" s="210"/>
      <c r="C381" s="19">
        <f>SUM(C380)</f>
        <v>334.5</v>
      </c>
      <c r="D381" s="19" t="s">
        <v>170</v>
      </c>
      <c r="E381" s="19" t="s">
        <v>170</v>
      </c>
      <c r="F381" s="19" t="s">
        <v>170</v>
      </c>
      <c r="G381" s="66" t="s">
        <v>170</v>
      </c>
      <c r="H381" s="19">
        <f>SUM(H380:H380)</f>
        <v>334.5</v>
      </c>
      <c r="I381" s="66">
        <f>SUM(I380:I380)</f>
        <v>11573700</v>
      </c>
      <c r="J381" s="66">
        <f>SUM(J380:J380)</f>
        <v>11573700</v>
      </c>
      <c r="K381" s="66">
        <f>SUM(K380:K380)</f>
        <v>1157370</v>
      </c>
      <c r="L381" s="66">
        <v>34600</v>
      </c>
      <c r="N381" s="83"/>
    </row>
    <row r="382" spans="1:14" ht="15.75" customHeight="1">
      <c r="A382" s="179" t="s">
        <v>248</v>
      </c>
      <c r="B382" s="240"/>
      <c r="C382" s="240"/>
      <c r="D382" s="240"/>
      <c r="E382" s="240"/>
      <c r="F382" s="240"/>
      <c r="G382" s="240"/>
      <c r="H382" s="240"/>
      <c r="I382" s="240"/>
      <c r="J382" s="240"/>
      <c r="K382" s="240"/>
      <c r="L382" s="240"/>
      <c r="N382" s="9"/>
    </row>
    <row r="383" spans="1:14" ht="25.5">
      <c r="A383" s="4">
        <v>1</v>
      </c>
      <c r="B383" s="11" t="s">
        <v>61</v>
      </c>
      <c r="C383" s="12">
        <v>1878.2</v>
      </c>
      <c r="D383" s="12" t="s">
        <v>170</v>
      </c>
      <c r="E383" s="4" t="s">
        <v>170</v>
      </c>
      <c r="F383" s="4">
        <v>1878.2</v>
      </c>
      <c r="G383" s="65">
        <f>F383*L383</f>
        <v>64985720</v>
      </c>
      <c r="H383" s="4" t="s">
        <v>170</v>
      </c>
      <c r="I383" s="65" t="s">
        <v>170</v>
      </c>
      <c r="J383" s="65">
        <f>G383</f>
        <v>64985720</v>
      </c>
      <c r="K383" s="65">
        <f>J383*0.1</f>
        <v>6498572</v>
      </c>
      <c r="L383" s="65">
        <v>34600</v>
      </c>
      <c r="N383" s="9"/>
    </row>
    <row r="384" spans="1:14" s="82" customFormat="1" ht="57" customHeight="1">
      <c r="A384" s="210" t="s">
        <v>249</v>
      </c>
      <c r="B384" s="210"/>
      <c r="C384" s="19">
        <f>SUM(C383)</f>
        <v>1878.2</v>
      </c>
      <c r="D384" s="19" t="s">
        <v>170</v>
      </c>
      <c r="E384" s="19" t="s">
        <v>170</v>
      </c>
      <c r="F384" s="66">
        <f aca="true" t="shared" si="53" ref="F384:L384">SUM(F383)</f>
        <v>1878.2</v>
      </c>
      <c r="G384" s="66">
        <f t="shared" si="53"/>
        <v>64985720</v>
      </c>
      <c r="H384" s="19" t="s">
        <v>170</v>
      </c>
      <c r="I384" s="66" t="s">
        <v>170</v>
      </c>
      <c r="J384" s="66">
        <f t="shared" si="53"/>
        <v>64985720</v>
      </c>
      <c r="K384" s="66">
        <f t="shared" si="53"/>
        <v>6498572</v>
      </c>
      <c r="L384" s="66">
        <f t="shared" si="53"/>
        <v>34600</v>
      </c>
      <c r="N384" s="83"/>
    </row>
    <row r="385" spans="1:14" ht="12.75">
      <c r="A385" s="242" t="s">
        <v>185</v>
      </c>
      <c r="B385" s="242"/>
      <c r="C385" s="242"/>
      <c r="D385" s="242"/>
      <c r="E385" s="242"/>
      <c r="F385" s="242"/>
      <c r="G385" s="242"/>
      <c r="H385" s="242"/>
      <c r="I385" s="242"/>
      <c r="J385" s="242"/>
      <c r="K385" s="242"/>
      <c r="L385" s="242"/>
      <c r="N385" s="9"/>
    </row>
    <row r="386" spans="1:14" ht="31.5" customHeight="1">
      <c r="A386" s="10">
        <v>1</v>
      </c>
      <c r="B386" s="105" t="s">
        <v>132</v>
      </c>
      <c r="C386" s="20">
        <v>204.6</v>
      </c>
      <c r="D386" s="12" t="s">
        <v>170</v>
      </c>
      <c r="E386" s="4" t="s">
        <v>170</v>
      </c>
      <c r="F386" s="20" t="s">
        <v>170</v>
      </c>
      <c r="G386" s="12" t="s">
        <v>170</v>
      </c>
      <c r="H386" s="20">
        <v>204.6</v>
      </c>
      <c r="I386" s="12">
        <f>H386*L386</f>
        <v>7079160</v>
      </c>
      <c r="J386" s="12">
        <f>I386</f>
        <v>7079160</v>
      </c>
      <c r="K386" s="12">
        <f>J386*0.1</f>
        <v>707916</v>
      </c>
      <c r="L386" s="12">
        <v>34600</v>
      </c>
      <c r="N386" s="9"/>
    </row>
    <row r="387" spans="1:14" ht="28.5" customHeight="1">
      <c r="A387" s="10">
        <v>2</v>
      </c>
      <c r="B387" s="105" t="s">
        <v>133</v>
      </c>
      <c r="C387" s="20">
        <v>239</v>
      </c>
      <c r="D387" s="12" t="s">
        <v>170</v>
      </c>
      <c r="E387" s="4" t="s">
        <v>170</v>
      </c>
      <c r="F387" s="20" t="s">
        <v>170</v>
      </c>
      <c r="G387" s="12" t="s">
        <v>170</v>
      </c>
      <c r="H387" s="20">
        <v>239</v>
      </c>
      <c r="I387" s="12">
        <f>H387*L387</f>
        <v>8269400</v>
      </c>
      <c r="J387" s="12">
        <f>I387</f>
        <v>8269400</v>
      </c>
      <c r="K387" s="12">
        <f>J387*0.1</f>
        <v>826940</v>
      </c>
      <c r="L387" s="12">
        <v>34600</v>
      </c>
      <c r="N387" s="9"/>
    </row>
    <row r="388" spans="1:14" ht="29.25" customHeight="1">
      <c r="A388" s="10">
        <v>3</v>
      </c>
      <c r="B388" s="105" t="s">
        <v>134</v>
      </c>
      <c r="C388" s="20">
        <v>69.9</v>
      </c>
      <c r="D388" s="12" t="s">
        <v>170</v>
      </c>
      <c r="E388" s="4" t="s">
        <v>170</v>
      </c>
      <c r="F388" s="20" t="s">
        <v>170</v>
      </c>
      <c r="G388" s="12" t="s">
        <v>170</v>
      </c>
      <c r="H388" s="20">
        <v>69.9</v>
      </c>
      <c r="I388" s="12">
        <f>H388*L388</f>
        <v>2418540</v>
      </c>
      <c r="J388" s="12">
        <f>I388</f>
        <v>2418540</v>
      </c>
      <c r="K388" s="12">
        <f>J388*0.1</f>
        <v>241854</v>
      </c>
      <c r="L388" s="12">
        <v>34600</v>
      </c>
      <c r="N388" s="9"/>
    </row>
    <row r="389" spans="1:14" s="82" customFormat="1" ht="56.25" customHeight="1">
      <c r="A389" s="243" t="s">
        <v>62</v>
      </c>
      <c r="B389" s="244"/>
      <c r="C389" s="19">
        <f>SUM(C386:C388)</f>
        <v>513.5</v>
      </c>
      <c r="D389" s="12" t="s">
        <v>170</v>
      </c>
      <c r="E389" s="4" t="s">
        <v>170</v>
      </c>
      <c r="F389" s="19" t="s">
        <v>170</v>
      </c>
      <c r="G389" s="19" t="s">
        <v>170</v>
      </c>
      <c r="H389" s="19">
        <f>SUM(H386:H388)</f>
        <v>513.5</v>
      </c>
      <c r="I389" s="19">
        <f>SUM(I386:I388)</f>
        <v>17767100</v>
      </c>
      <c r="J389" s="19">
        <f>SUM(J386:J388)</f>
        <v>17767100</v>
      </c>
      <c r="K389" s="19">
        <f>SUM(K386:K388)</f>
        <v>1776710</v>
      </c>
      <c r="L389" s="19">
        <v>34600</v>
      </c>
      <c r="N389" s="83"/>
    </row>
    <row r="390" spans="1:14" s="6" customFormat="1" ht="12.75" customHeight="1">
      <c r="A390" s="226" t="s">
        <v>187</v>
      </c>
      <c r="B390" s="227"/>
      <c r="C390" s="227"/>
      <c r="D390" s="227"/>
      <c r="E390" s="227"/>
      <c r="F390" s="227"/>
      <c r="G390" s="227"/>
      <c r="H390" s="227"/>
      <c r="I390" s="227"/>
      <c r="J390" s="227"/>
      <c r="K390" s="227"/>
      <c r="L390" s="227"/>
      <c r="N390" s="9"/>
    </row>
    <row r="391" spans="1:14" ht="35.25" customHeight="1">
      <c r="A391" s="28">
        <v>1</v>
      </c>
      <c r="B391" s="11" t="s">
        <v>135</v>
      </c>
      <c r="C391" s="28">
        <v>239.5</v>
      </c>
      <c r="D391" s="12" t="s">
        <v>170</v>
      </c>
      <c r="E391" s="4" t="s">
        <v>170</v>
      </c>
      <c r="F391" s="4">
        <f>C391</f>
        <v>239.5</v>
      </c>
      <c r="G391" s="8">
        <f>F391*L391</f>
        <v>8286700</v>
      </c>
      <c r="H391" s="4" t="s">
        <v>170</v>
      </c>
      <c r="I391" s="8" t="s">
        <v>170</v>
      </c>
      <c r="J391" s="53">
        <f>G391</f>
        <v>8286700</v>
      </c>
      <c r="K391" s="53">
        <f>J391*0.1</f>
        <v>828670</v>
      </c>
      <c r="L391" s="53">
        <v>34600</v>
      </c>
      <c r="N391" s="9"/>
    </row>
    <row r="392" spans="1:14" ht="35.25" customHeight="1">
      <c r="A392" s="28">
        <v>2</v>
      </c>
      <c r="B392" s="11" t="s">
        <v>136</v>
      </c>
      <c r="C392" s="28">
        <v>240.1</v>
      </c>
      <c r="D392" s="12" t="s">
        <v>170</v>
      </c>
      <c r="E392" s="4" t="s">
        <v>170</v>
      </c>
      <c r="F392" s="4">
        <f>C392</f>
        <v>240.1</v>
      </c>
      <c r="G392" s="8">
        <f>F392*L392</f>
        <v>8307460</v>
      </c>
      <c r="H392" s="4" t="s">
        <v>170</v>
      </c>
      <c r="I392" s="8" t="s">
        <v>170</v>
      </c>
      <c r="J392" s="53">
        <f>G392</f>
        <v>8307460</v>
      </c>
      <c r="K392" s="53">
        <f>J392*0.1</f>
        <v>830746</v>
      </c>
      <c r="L392" s="53">
        <v>34600</v>
      </c>
      <c r="N392" s="9"/>
    </row>
    <row r="393" spans="1:14" ht="35.25" customHeight="1">
      <c r="A393" s="28">
        <v>3</v>
      </c>
      <c r="B393" s="11" t="s">
        <v>137</v>
      </c>
      <c r="C393" s="28">
        <v>215.2</v>
      </c>
      <c r="D393" s="12" t="s">
        <v>170</v>
      </c>
      <c r="E393" s="4" t="s">
        <v>170</v>
      </c>
      <c r="F393" s="4">
        <f>C393</f>
        <v>215.2</v>
      </c>
      <c r="G393" s="8">
        <f>F393*L393</f>
        <v>7445920</v>
      </c>
      <c r="H393" s="4" t="s">
        <v>170</v>
      </c>
      <c r="I393" s="8" t="s">
        <v>170</v>
      </c>
      <c r="J393" s="53">
        <f>G393</f>
        <v>7445920</v>
      </c>
      <c r="K393" s="53">
        <f>J393*0.1</f>
        <v>744592</v>
      </c>
      <c r="L393" s="53">
        <v>34600</v>
      </c>
      <c r="N393" s="9"/>
    </row>
    <row r="394" spans="1:14" ht="35.25" customHeight="1">
      <c r="A394" s="28">
        <v>4</v>
      </c>
      <c r="B394" s="11" t="s">
        <v>138</v>
      </c>
      <c r="C394" s="28">
        <v>248</v>
      </c>
      <c r="D394" s="12" t="s">
        <v>170</v>
      </c>
      <c r="E394" s="4" t="s">
        <v>170</v>
      </c>
      <c r="F394" s="4">
        <f>C394</f>
        <v>248</v>
      </c>
      <c r="G394" s="8">
        <f>F394*L394</f>
        <v>8580800</v>
      </c>
      <c r="H394" s="4" t="s">
        <v>170</v>
      </c>
      <c r="I394" s="8" t="s">
        <v>170</v>
      </c>
      <c r="J394" s="53">
        <f>G394</f>
        <v>8580800</v>
      </c>
      <c r="K394" s="53">
        <f>J394*0.1</f>
        <v>858080</v>
      </c>
      <c r="L394" s="53">
        <v>34600</v>
      </c>
      <c r="N394" s="9"/>
    </row>
    <row r="395" spans="1:14" s="82" customFormat="1" ht="54" customHeight="1">
      <c r="A395" s="191" t="s">
        <v>64</v>
      </c>
      <c r="B395" s="211"/>
      <c r="C395" s="19">
        <f>SUM(C391:C394)</f>
        <v>942.8</v>
      </c>
      <c r="D395" s="38" t="s">
        <v>170</v>
      </c>
      <c r="E395" s="38" t="s">
        <v>170</v>
      </c>
      <c r="F395" s="57">
        <f>SUM(F391:F394)</f>
        <v>942.8</v>
      </c>
      <c r="G395" s="57">
        <f>SUM(G391:G394)</f>
        <v>32620880</v>
      </c>
      <c r="H395" s="57" t="s">
        <v>170</v>
      </c>
      <c r="I395" s="57" t="s">
        <v>170</v>
      </c>
      <c r="J395" s="67">
        <f>SUM(J391:J394)</f>
        <v>32620880</v>
      </c>
      <c r="K395" s="67">
        <f>SUM(K391:K394)</f>
        <v>3262088</v>
      </c>
      <c r="L395" s="72">
        <v>34600</v>
      </c>
      <c r="N395" s="83"/>
    </row>
    <row r="396" spans="1:14" s="6" customFormat="1" ht="12.75" customHeight="1">
      <c r="A396" s="226" t="s">
        <v>190</v>
      </c>
      <c r="B396" s="227"/>
      <c r="C396" s="227"/>
      <c r="D396" s="227"/>
      <c r="E396" s="227"/>
      <c r="F396" s="227"/>
      <c r="G396" s="227"/>
      <c r="H396" s="227"/>
      <c r="I396" s="227"/>
      <c r="J396" s="227"/>
      <c r="K396" s="227"/>
      <c r="L396" s="227"/>
      <c r="N396" s="9"/>
    </row>
    <row r="397" spans="1:14" s="6" customFormat="1" ht="27.75" customHeight="1">
      <c r="A397" s="10">
        <v>1</v>
      </c>
      <c r="B397" s="11" t="s">
        <v>142</v>
      </c>
      <c r="C397" s="8" t="e">
        <f>'приложение 1'!#REF!</f>
        <v>#REF!</v>
      </c>
      <c r="D397" s="8" t="s">
        <v>170</v>
      </c>
      <c r="E397" s="7" t="s">
        <v>170</v>
      </c>
      <c r="F397" s="8" t="e">
        <f>C397</f>
        <v>#REF!</v>
      </c>
      <c r="G397" s="8" t="e">
        <f>F397*L397</f>
        <v>#REF!</v>
      </c>
      <c r="H397" s="8" t="str">
        <f>E397</f>
        <v>-</v>
      </c>
      <c r="I397" s="8" t="s">
        <v>170</v>
      </c>
      <c r="J397" s="53" t="e">
        <f>G397</f>
        <v>#REF!</v>
      </c>
      <c r="K397" s="53" t="e">
        <f>J397*0.1</f>
        <v>#REF!</v>
      </c>
      <c r="L397" s="53">
        <v>34600</v>
      </c>
      <c r="N397" s="9"/>
    </row>
    <row r="398" spans="1:14" s="6" customFormat="1" ht="32.25" customHeight="1">
      <c r="A398" s="10">
        <v>2</v>
      </c>
      <c r="B398" s="11" t="s">
        <v>143</v>
      </c>
      <c r="C398" s="8" t="e">
        <f>'приложение 1'!#REF!</f>
        <v>#REF!</v>
      </c>
      <c r="D398" s="8" t="s">
        <v>170</v>
      </c>
      <c r="E398" s="7" t="s">
        <v>170</v>
      </c>
      <c r="F398" s="8" t="s">
        <v>170</v>
      </c>
      <c r="G398" s="8" t="s">
        <v>170</v>
      </c>
      <c r="H398" s="8">
        <v>503.90000000000003</v>
      </c>
      <c r="I398" s="8">
        <f>H398*L398</f>
        <v>17434940</v>
      </c>
      <c r="J398" s="53">
        <f>I398</f>
        <v>17434940</v>
      </c>
      <c r="K398" s="53">
        <f>J398*0.1</f>
        <v>1743494</v>
      </c>
      <c r="L398" s="53">
        <v>34600</v>
      </c>
      <c r="N398" s="9"/>
    </row>
    <row r="399" spans="1:14" s="82" customFormat="1" ht="51.75" customHeight="1">
      <c r="A399" s="222" t="s">
        <v>66</v>
      </c>
      <c r="B399" s="223"/>
      <c r="C399" s="19" t="e">
        <f>SUM(C397:C398)</f>
        <v>#REF!</v>
      </c>
      <c r="D399" s="57" t="s">
        <v>170</v>
      </c>
      <c r="E399" s="58" t="s">
        <v>170</v>
      </c>
      <c r="F399" s="19" t="e">
        <f>SUM(F397:F398)</f>
        <v>#REF!</v>
      </c>
      <c r="G399" s="19" t="e">
        <f>SUM(G397:G398)</f>
        <v>#REF!</v>
      </c>
      <c r="H399" s="19">
        <f>SUM(H398)</f>
        <v>503.90000000000003</v>
      </c>
      <c r="I399" s="19">
        <f>SUM(I398)</f>
        <v>17434940</v>
      </c>
      <c r="J399" s="67" t="e">
        <f>SUM(J397:J398)</f>
        <v>#REF!</v>
      </c>
      <c r="K399" s="67" t="e">
        <f>SUM(K397:K398)</f>
        <v>#REF!</v>
      </c>
      <c r="L399" s="67">
        <f>L695</f>
        <v>34600</v>
      </c>
      <c r="N399" s="83"/>
    </row>
    <row r="400" spans="1:14" s="6" customFormat="1" ht="12.75" customHeight="1">
      <c r="A400" s="226" t="s">
        <v>194</v>
      </c>
      <c r="B400" s="227"/>
      <c r="C400" s="227"/>
      <c r="D400" s="227"/>
      <c r="E400" s="227"/>
      <c r="F400" s="227"/>
      <c r="G400" s="227"/>
      <c r="H400" s="227"/>
      <c r="I400" s="227"/>
      <c r="J400" s="227"/>
      <c r="K400" s="227"/>
      <c r="L400" s="227"/>
      <c r="N400" s="9"/>
    </row>
    <row r="401" spans="1:14" s="6" customFormat="1" ht="39" customHeight="1">
      <c r="A401" s="10">
        <v>1</v>
      </c>
      <c r="B401" s="11" t="s">
        <v>147</v>
      </c>
      <c r="C401" s="8" t="e">
        <f>'приложение 1'!#REF!</f>
        <v>#REF!</v>
      </c>
      <c r="D401" s="57" t="s">
        <v>170</v>
      </c>
      <c r="E401" s="58" t="s">
        <v>170</v>
      </c>
      <c r="F401" s="8" t="e">
        <f>C401</f>
        <v>#REF!</v>
      </c>
      <c r="G401" s="8" t="e">
        <f>F401*L401</f>
        <v>#REF!</v>
      </c>
      <c r="H401" s="8" t="s">
        <v>170</v>
      </c>
      <c r="I401" s="8" t="s">
        <v>170</v>
      </c>
      <c r="J401" s="53" t="e">
        <f>G401</f>
        <v>#REF!</v>
      </c>
      <c r="K401" s="53" t="e">
        <f>J401*0.1</f>
        <v>#REF!</v>
      </c>
      <c r="L401" s="53">
        <v>34600</v>
      </c>
      <c r="N401" s="9"/>
    </row>
    <row r="402" spans="1:14" s="86" customFormat="1" ht="51" customHeight="1">
      <c r="A402" s="222" t="s">
        <v>67</v>
      </c>
      <c r="B402" s="223"/>
      <c r="C402" s="19" t="e">
        <f>SUM(C401)</f>
        <v>#REF!</v>
      </c>
      <c r="D402" s="57" t="s">
        <v>170</v>
      </c>
      <c r="E402" s="58" t="s">
        <v>170</v>
      </c>
      <c r="F402" s="19" t="e">
        <f>SUM(F401)</f>
        <v>#REF!</v>
      </c>
      <c r="G402" s="19" t="e">
        <f>SUM(G401)</f>
        <v>#REF!</v>
      </c>
      <c r="H402" s="19" t="s">
        <v>170</v>
      </c>
      <c r="I402" s="19" t="s">
        <v>170</v>
      </c>
      <c r="J402" s="67" t="e">
        <f>SUM(J401)</f>
        <v>#REF!</v>
      </c>
      <c r="K402" s="67" t="e">
        <f>SUM(K401)</f>
        <v>#REF!</v>
      </c>
      <c r="L402" s="67">
        <v>34600</v>
      </c>
      <c r="N402" s="83"/>
    </row>
    <row r="403" spans="1:14" s="42" customFormat="1" ht="12.75">
      <c r="A403" s="230" t="s">
        <v>93</v>
      </c>
      <c r="B403" s="241"/>
      <c r="C403" s="241"/>
      <c r="D403" s="241"/>
      <c r="E403" s="241"/>
      <c r="F403" s="241"/>
      <c r="G403" s="241"/>
      <c r="H403" s="241"/>
      <c r="I403" s="241"/>
      <c r="J403" s="241"/>
      <c r="K403" s="241"/>
      <c r="L403" s="241"/>
      <c r="N403" s="43"/>
    </row>
    <row r="404" spans="1:14" s="42" customFormat="1" ht="25.5">
      <c r="A404" s="4">
        <v>1</v>
      </c>
      <c r="B404" s="11" t="s">
        <v>70</v>
      </c>
      <c r="C404" s="12" t="e">
        <f>'приложение 1'!#REF!</f>
        <v>#REF!</v>
      </c>
      <c r="D404" s="12" t="s">
        <v>170</v>
      </c>
      <c r="E404" s="4" t="s">
        <v>170</v>
      </c>
      <c r="F404" s="4" t="s">
        <v>170</v>
      </c>
      <c r="G404" s="8" t="s">
        <v>170</v>
      </c>
      <c r="H404" s="4">
        <v>392</v>
      </c>
      <c r="I404" s="8">
        <f>H404*L404</f>
        <v>13563200</v>
      </c>
      <c r="J404" s="12">
        <f>I404</f>
        <v>13563200</v>
      </c>
      <c r="K404" s="12" t="e">
        <f>'приложение 1'!#REF!</f>
        <v>#REF!</v>
      </c>
      <c r="L404" s="12">
        <v>34600</v>
      </c>
      <c r="N404" s="43"/>
    </row>
    <row r="405" spans="1:14" s="42" customFormat="1" ht="25.5">
      <c r="A405" s="4">
        <v>2</v>
      </c>
      <c r="B405" s="11" t="s">
        <v>71</v>
      </c>
      <c r="C405" s="12" t="e">
        <f>'приложение 1'!#REF!</f>
        <v>#REF!</v>
      </c>
      <c r="D405" s="12" t="s">
        <v>170</v>
      </c>
      <c r="E405" s="4" t="s">
        <v>170</v>
      </c>
      <c r="F405" s="4" t="s">
        <v>170</v>
      </c>
      <c r="G405" s="8" t="s">
        <v>170</v>
      </c>
      <c r="H405" s="4">
        <v>250</v>
      </c>
      <c r="I405" s="8">
        <f aca="true" t="shared" si="54" ref="I405:I417">H405*L405</f>
        <v>8650000</v>
      </c>
      <c r="J405" s="12">
        <f aca="true" t="shared" si="55" ref="J405:J417">I405</f>
        <v>8650000</v>
      </c>
      <c r="K405" s="12" t="e">
        <f>'приложение 1'!#REF!</f>
        <v>#REF!</v>
      </c>
      <c r="L405" s="12">
        <v>34600</v>
      </c>
      <c r="N405" s="43"/>
    </row>
    <row r="406" spans="1:14" s="42" customFormat="1" ht="25.5">
      <c r="A406" s="4">
        <v>3</v>
      </c>
      <c r="B406" s="11" t="s">
        <v>72</v>
      </c>
      <c r="C406" s="12" t="e">
        <f>'приложение 1'!#REF!</f>
        <v>#REF!</v>
      </c>
      <c r="D406" s="12" t="s">
        <v>170</v>
      </c>
      <c r="E406" s="4" t="s">
        <v>170</v>
      </c>
      <c r="F406" s="4" t="s">
        <v>170</v>
      </c>
      <c r="G406" s="8" t="s">
        <v>170</v>
      </c>
      <c r="H406" s="4">
        <v>499.3</v>
      </c>
      <c r="I406" s="8">
        <f t="shared" si="54"/>
        <v>17275780</v>
      </c>
      <c r="J406" s="12">
        <f t="shared" si="55"/>
        <v>17275780</v>
      </c>
      <c r="K406" s="12" t="e">
        <f>'приложение 1'!#REF!</f>
        <v>#REF!</v>
      </c>
      <c r="L406" s="12">
        <v>34600</v>
      </c>
      <c r="N406" s="43"/>
    </row>
    <row r="407" spans="1:14" s="42" customFormat="1" ht="25.5">
      <c r="A407" s="4">
        <v>4</v>
      </c>
      <c r="B407" s="11" t="s">
        <v>73</v>
      </c>
      <c r="C407" s="12" t="e">
        <f>'приложение 1'!#REF!</f>
        <v>#REF!</v>
      </c>
      <c r="D407" s="12" t="s">
        <v>170</v>
      </c>
      <c r="E407" s="4" t="s">
        <v>170</v>
      </c>
      <c r="F407" s="4" t="s">
        <v>170</v>
      </c>
      <c r="G407" s="8" t="s">
        <v>170</v>
      </c>
      <c r="H407" s="4">
        <v>264.6</v>
      </c>
      <c r="I407" s="8">
        <f t="shared" si="54"/>
        <v>9155160</v>
      </c>
      <c r="J407" s="12">
        <f t="shared" si="55"/>
        <v>9155160</v>
      </c>
      <c r="K407" s="12" t="e">
        <f>'приложение 1'!#REF!</f>
        <v>#REF!</v>
      </c>
      <c r="L407" s="12">
        <v>34600</v>
      </c>
      <c r="N407" s="43"/>
    </row>
    <row r="408" spans="1:14" s="42" customFormat="1" ht="25.5">
      <c r="A408" s="4">
        <v>5</v>
      </c>
      <c r="B408" s="11" t="s">
        <v>74</v>
      </c>
      <c r="C408" s="12" t="e">
        <f>'приложение 1'!#REF!</f>
        <v>#REF!</v>
      </c>
      <c r="D408" s="12" t="s">
        <v>170</v>
      </c>
      <c r="E408" s="4" t="s">
        <v>170</v>
      </c>
      <c r="F408" s="4" t="s">
        <v>170</v>
      </c>
      <c r="G408" s="8" t="s">
        <v>170</v>
      </c>
      <c r="H408" s="4">
        <v>515.4</v>
      </c>
      <c r="I408" s="8">
        <f t="shared" si="54"/>
        <v>17832840</v>
      </c>
      <c r="J408" s="12">
        <f t="shared" si="55"/>
        <v>17832840</v>
      </c>
      <c r="K408" s="12" t="e">
        <f>'приложение 1'!#REF!</f>
        <v>#REF!</v>
      </c>
      <c r="L408" s="12">
        <v>34600</v>
      </c>
      <c r="N408" s="43"/>
    </row>
    <row r="409" spans="1:14" s="42" customFormat="1" ht="25.5">
      <c r="A409" s="4">
        <v>6</v>
      </c>
      <c r="B409" s="11" t="s">
        <v>75</v>
      </c>
      <c r="C409" s="12" t="e">
        <f>'приложение 1'!#REF!</f>
        <v>#REF!</v>
      </c>
      <c r="D409" s="12" t="s">
        <v>170</v>
      </c>
      <c r="E409" s="4" t="s">
        <v>170</v>
      </c>
      <c r="F409" s="4" t="s">
        <v>170</v>
      </c>
      <c r="G409" s="8" t="s">
        <v>170</v>
      </c>
      <c r="H409" s="4">
        <v>428.5</v>
      </c>
      <c r="I409" s="8">
        <f t="shared" si="54"/>
        <v>14826100</v>
      </c>
      <c r="J409" s="12">
        <f t="shared" si="55"/>
        <v>14826100</v>
      </c>
      <c r="K409" s="12" t="e">
        <f>'приложение 1'!#REF!</f>
        <v>#REF!</v>
      </c>
      <c r="L409" s="12">
        <v>34600</v>
      </c>
      <c r="N409" s="43"/>
    </row>
    <row r="410" spans="1:14" s="42" customFormat="1" ht="25.5">
      <c r="A410" s="4">
        <v>7</v>
      </c>
      <c r="B410" s="11" t="s">
        <v>76</v>
      </c>
      <c r="C410" s="12" t="e">
        <f>'приложение 1'!#REF!</f>
        <v>#REF!</v>
      </c>
      <c r="D410" s="12" t="s">
        <v>170</v>
      </c>
      <c r="E410" s="4" t="s">
        <v>170</v>
      </c>
      <c r="F410" s="4" t="s">
        <v>170</v>
      </c>
      <c r="G410" s="8" t="s">
        <v>170</v>
      </c>
      <c r="H410" s="4">
        <v>520.4</v>
      </c>
      <c r="I410" s="8">
        <f t="shared" si="54"/>
        <v>18005840</v>
      </c>
      <c r="J410" s="12">
        <f t="shared" si="55"/>
        <v>18005840</v>
      </c>
      <c r="K410" s="12" t="e">
        <f>'приложение 1'!#REF!</f>
        <v>#REF!</v>
      </c>
      <c r="L410" s="12">
        <v>34600</v>
      </c>
      <c r="N410" s="43"/>
    </row>
    <row r="411" spans="1:14" s="42" customFormat="1" ht="25.5">
      <c r="A411" s="4">
        <v>8</v>
      </c>
      <c r="B411" s="11" t="s">
        <v>77</v>
      </c>
      <c r="C411" s="12" t="e">
        <f>'приложение 1'!#REF!</f>
        <v>#REF!</v>
      </c>
      <c r="D411" s="12" t="s">
        <v>170</v>
      </c>
      <c r="E411" s="4" t="s">
        <v>170</v>
      </c>
      <c r="F411" s="4" t="s">
        <v>170</v>
      </c>
      <c r="G411" s="8" t="s">
        <v>170</v>
      </c>
      <c r="H411" s="4">
        <v>490.2</v>
      </c>
      <c r="I411" s="8">
        <f t="shared" si="54"/>
        <v>16960920</v>
      </c>
      <c r="J411" s="12">
        <f t="shared" si="55"/>
        <v>16960920</v>
      </c>
      <c r="K411" s="12" t="e">
        <f>'приложение 1'!#REF!</f>
        <v>#REF!</v>
      </c>
      <c r="L411" s="12">
        <v>34600</v>
      </c>
      <c r="N411" s="43"/>
    </row>
    <row r="412" spans="1:14" s="42" customFormat="1" ht="25.5">
      <c r="A412" s="4">
        <v>9</v>
      </c>
      <c r="B412" s="11" t="s">
        <v>78</v>
      </c>
      <c r="C412" s="12" t="e">
        <f>'приложение 1'!#REF!</f>
        <v>#REF!</v>
      </c>
      <c r="D412" s="12" t="s">
        <v>170</v>
      </c>
      <c r="E412" s="4" t="s">
        <v>170</v>
      </c>
      <c r="F412" s="4" t="s">
        <v>170</v>
      </c>
      <c r="G412" s="8" t="s">
        <v>170</v>
      </c>
      <c r="H412" s="4">
        <v>503.8</v>
      </c>
      <c r="I412" s="8">
        <f t="shared" si="54"/>
        <v>17431480</v>
      </c>
      <c r="J412" s="12">
        <f t="shared" si="55"/>
        <v>17431480</v>
      </c>
      <c r="K412" s="12" t="e">
        <f>'приложение 1'!#REF!</f>
        <v>#REF!</v>
      </c>
      <c r="L412" s="12">
        <v>34600</v>
      </c>
      <c r="N412" s="43"/>
    </row>
    <row r="413" spans="1:14" s="42" customFormat="1" ht="25.5">
      <c r="A413" s="4">
        <v>10</v>
      </c>
      <c r="B413" s="11" t="s">
        <v>266</v>
      </c>
      <c r="C413" s="12" t="e">
        <f>'приложение 1'!#REF!</f>
        <v>#REF!</v>
      </c>
      <c r="D413" s="12" t="s">
        <v>170</v>
      </c>
      <c r="E413" s="4" t="s">
        <v>170</v>
      </c>
      <c r="F413" s="4" t="s">
        <v>170</v>
      </c>
      <c r="G413" s="8" t="s">
        <v>170</v>
      </c>
      <c r="H413" s="4">
        <v>484.8</v>
      </c>
      <c r="I413" s="8">
        <f t="shared" si="54"/>
        <v>16774080</v>
      </c>
      <c r="J413" s="12">
        <f t="shared" si="55"/>
        <v>16774080</v>
      </c>
      <c r="K413" s="12" t="e">
        <f>'приложение 1'!#REF!</f>
        <v>#REF!</v>
      </c>
      <c r="L413" s="12">
        <v>34600</v>
      </c>
      <c r="N413" s="43"/>
    </row>
    <row r="414" spans="1:14" s="42" customFormat="1" ht="25.5">
      <c r="A414" s="4">
        <v>11</v>
      </c>
      <c r="B414" s="11" t="s">
        <v>79</v>
      </c>
      <c r="C414" s="12" t="e">
        <f>'приложение 1'!#REF!</f>
        <v>#REF!</v>
      </c>
      <c r="D414" s="12" t="s">
        <v>170</v>
      </c>
      <c r="E414" s="4" t="s">
        <v>170</v>
      </c>
      <c r="F414" s="4" t="s">
        <v>170</v>
      </c>
      <c r="G414" s="8" t="s">
        <v>170</v>
      </c>
      <c r="H414" s="4">
        <v>431.3</v>
      </c>
      <c r="I414" s="8">
        <f t="shared" si="54"/>
        <v>14922980</v>
      </c>
      <c r="J414" s="12">
        <f t="shared" si="55"/>
        <v>14922980</v>
      </c>
      <c r="K414" s="12" t="e">
        <f>'приложение 1'!#REF!</f>
        <v>#REF!</v>
      </c>
      <c r="L414" s="12">
        <v>34600</v>
      </c>
      <c r="N414" s="43"/>
    </row>
    <row r="415" spans="1:14" s="42" customFormat="1" ht="25.5">
      <c r="A415" s="4">
        <v>12</v>
      </c>
      <c r="B415" s="11" t="s">
        <v>80</v>
      </c>
      <c r="C415" s="12" t="e">
        <f>'приложение 1'!#REF!</f>
        <v>#REF!</v>
      </c>
      <c r="D415" s="12" t="s">
        <v>170</v>
      </c>
      <c r="E415" s="4" t="s">
        <v>170</v>
      </c>
      <c r="F415" s="4" t="s">
        <v>170</v>
      </c>
      <c r="G415" s="8" t="s">
        <v>170</v>
      </c>
      <c r="H415" s="4">
        <v>274.9</v>
      </c>
      <c r="I415" s="8">
        <f t="shared" si="54"/>
        <v>9511540</v>
      </c>
      <c r="J415" s="12">
        <f t="shared" si="55"/>
        <v>9511540</v>
      </c>
      <c r="K415" s="12" t="e">
        <f>'приложение 1'!#REF!</f>
        <v>#REF!</v>
      </c>
      <c r="L415" s="12">
        <v>34600</v>
      </c>
      <c r="N415" s="43"/>
    </row>
    <row r="416" spans="1:14" s="42" customFormat="1" ht="25.5">
      <c r="A416" s="4">
        <v>13</v>
      </c>
      <c r="B416" s="11" t="s">
        <v>81</v>
      </c>
      <c r="C416" s="12" t="e">
        <f>'приложение 1'!#REF!</f>
        <v>#REF!</v>
      </c>
      <c r="D416" s="12" t="s">
        <v>170</v>
      </c>
      <c r="E416" s="4" t="s">
        <v>170</v>
      </c>
      <c r="F416" s="4" t="s">
        <v>170</v>
      </c>
      <c r="G416" s="8" t="s">
        <v>170</v>
      </c>
      <c r="H416" s="4">
        <v>388.4</v>
      </c>
      <c r="I416" s="8">
        <f t="shared" si="54"/>
        <v>13438640</v>
      </c>
      <c r="J416" s="12">
        <f t="shared" si="55"/>
        <v>13438640</v>
      </c>
      <c r="K416" s="12" t="e">
        <f>'приложение 1'!#REF!</f>
        <v>#REF!</v>
      </c>
      <c r="L416" s="12">
        <v>34600</v>
      </c>
      <c r="N416" s="43"/>
    </row>
    <row r="417" spans="1:14" s="42" customFormat="1" ht="25.5">
      <c r="A417" s="4">
        <v>14</v>
      </c>
      <c r="B417" s="11" t="s">
        <v>82</v>
      </c>
      <c r="C417" s="12" t="e">
        <f>'приложение 1'!#REF!</f>
        <v>#REF!</v>
      </c>
      <c r="D417" s="12" t="s">
        <v>170</v>
      </c>
      <c r="E417" s="4" t="s">
        <v>170</v>
      </c>
      <c r="F417" s="4" t="s">
        <v>170</v>
      </c>
      <c r="G417" s="8" t="s">
        <v>170</v>
      </c>
      <c r="H417" s="4">
        <v>236.8</v>
      </c>
      <c r="I417" s="8">
        <f t="shared" si="54"/>
        <v>8193280</v>
      </c>
      <c r="J417" s="12">
        <f t="shared" si="55"/>
        <v>8193280</v>
      </c>
      <c r="K417" s="12" t="e">
        <f>'приложение 1'!#REF!</f>
        <v>#REF!</v>
      </c>
      <c r="L417" s="12">
        <v>34600</v>
      </c>
      <c r="N417" s="43"/>
    </row>
    <row r="418" spans="1:14" s="82" customFormat="1" ht="53.25" customHeight="1">
      <c r="A418" s="210" t="s">
        <v>83</v>
      </c>
      <c r="B418" s="210"/>
      <c r="C418" s="19" t="e">
        <f>SUM(C404:C417)</f>
        <v>#REF!</v>
      </c>
      <c r="D418" s="12" t="s">
        <v>170</v>
      </c>
      <c r="E418" s="4" t="s">
        <v>170</v>
      </c>
      <c r="F418" s="19" t="s">
        <v>170</v>
      </c>
      <c r="G418" s="19" t="s">
        <v>170</v>
      </c>
      <c r="H418" s="19">
        <f>SUM(H404:H417)</f>
        <v>5680.4</v>
      </c>
      <c r="I418" s="19">
        <f>SUM(I404:I417)</f>
        <v>196541840</v>
      </c>
      <c r="J418" s="19">
        <f>SUM(J404:J417)</f>
        <v>196541840</v>
      </c>
      <c r="K418" s="19" t="e">
        <f>SUM(K404:K417)</f>
        <v>#REF!</v>
      </c>
      <c r="L418" s="19">
        <f>L417</f>
        <v>34600</v>
      </c>
      <c r="N418" s="83"/>
    </row>
    <row r="419" spans="1:14" ht="12.75">
      <c r="A419" s="212" t="s">
        <v>267</v>
      </c>
      <c r="B419" s="234"/>
      <c r="C419" s="234"/>
      <c r="D419" s="234"/>
      <c r="E419" s="234"/>
      <c r="F419" s="234"/>
      <c r="G419" s="234"/>
      <c r="H419" s="234"/>
      <c r="I419" s="234"/>
      <c r="J419" s="234"/>
      <c r="K419" s="234"/>
      <c r="L419" s="234"/>
      <c r="N419" s="9"/>
    </row>
    <row r="420" spans="1:14" ht="25.5">
      <c r="A420" s="10">
        <v>1</v>
      </c>
      <c r="B420" s="11" t="s">
        <v>569</v>
      </c>
      <c r="C420" s="28">
        <v>410.1</v>
      </c>
      <c r="D420" s="28">
        <v>410.1</v>
      </c>
      <c r="E420" s="38">
        <f>D420*L420</f>
        <v>14189460</v>
      </c>
      <c r="F420" s="28" t="s">
        <v>170</v>
      </c>
      <c r="G420" s="28" t="s">
        <v>170</v>
      </c>
      <c r="H420" s="28" t="s">
        <v>170</v>
      </c>
      <c r="I420" s="28" t="s">
        <v>170</v>
      </c>
      <c r="J420" s="53">
        <f>E420</f>
        <v>14189460</v>
      </c>
      <c r="K420" s="54">
        <v>4342835</v>
      </c>
      <c r="L420" s="53">
        <v>34600</v>
      </c>
      <c r="N420" s="9"/>
    </row>
    <row r="421" spans="1:14" ht="25.5">
      <c r="A421" s="10">
        <v>2</v>
      </c>
      <c r="B421" s="11" t="s">
        <v>570</v>
      </c>
      <c r="C421" s="28">
        <v>175.7</v>
      </c>
      <c r="D421" s="28">
        <v>175.7</v>
      </c>
      <c r="E421" s="38">
        <f>D421*L421</f>
        <v>6079220</v>
      </c>
      <c r="F421" s="28" t="s">
        <v>170</v>
      </c>
      <c r="G421" s="28" t="s">
        <v>170</v>
      </c>
      <c r="H421" s="28" t="s">
        <v>170</v>
      </c>
      <c r="I421" s="28" t="s">
        <v>170</v>
      </c>
      <c r="J421" s="53">
        <f>E421</f>
        <v>6079220</v>
      </c>
      <c r="K421" s="54">
        <v>2202995</v>
      </c>
      <c r="L421" s="53">
        <v>34600</v>
      </c>
      <c r="N421" s="9"/>
    </row>
    <row r="422" spans="1:14" ht="25.5">
      <c r="A422" s="10">
        <v>3</v>
      </c>
      <c r="B422" s="11" t="s">
        <v>360</v>
      </c>
      <c r="C422" s="28">
        <v>39.7</v>
      </c>
      <c r="D422" s="28">
        <v>39.7</v>
      </c>
      <c r="E422" s="38">
        <f>D422*L422</f>
        <v>1373620</v>
      </c>
      <c r="F422" s="28" t="s">
        <v>170</v>
      </c>
      <c r="G422" s="28" t="s">
        <v>170</v>
      </c>
      <c r="H422" s="28" t="s">
        <v>170</v>
      </c>
      <c r="I422" s="28" t="s">
        <v>170</v>
      </c>
      <c r="J422" s="53">
        <f>E422</f>
        <v>1373620</v>
      </c>
      <c r="K422" s="54">
        <v>85445</v>
      </c>
      <c r="L422" s="53">
        <v>34600</v>
      </c>
      <c r="N422" s="9"/>
    </row>
    <row r="423" spans="1:14" s="82" customFormat="1" ht="31.5" customHeight="1">
      <c r="A423" s="191" t="s">
        <v>114</v>
      </c>
      <c r="B423" s="211"/>
      <c r="C423" s="19">
        <f>SUM(C420:C422)</f>
        <v>625.5</v>
      </c>
      <c r="D423" s="19">
        <f>SUM(D420:D422)</f>
        <v>625.5</v>
      </c>
      <c r="E423" s="19">
        <f>SUM(E420:E422)</f>
        <v>21642300</v>
      </c>
      <c r="F423" s="28" t="s">
        <v>170</v>
      </c>
      <c r="G423" s="28" t="s">
        <v>170</v>
      </c>
      <c r="H423" s="28" t="s">
        <v>170</v>
      </c>
      <c r="I423" s="28" t="s">
        <v>170</v>
      </c>
      <c r="J423" s="67">
        <f>SUM(J420:J422)</f>
        <v>21642300</v>
      </c>
      <c r="K423" s="67">
        <f>SUM(K420:K422)</f>
        <v>6631275</v>
      </c>
      <c r="L423" s="67">
        <v>34600</v>
      </c>
      <c r="N423" s="83"/>
    </row>
    <row r="424" spans="1:14" ht="12.75">
      <c r="A424" s="230" t="s">
        <v>109</v>
      </c>
      <c r="B424" s="231"/>
      <c r="C424" s="231"/>
      <c r="D424" s="231"/>
      <c r="E424" s="231"/>
      <c r="F424" s="231"/>
      <c r="G424" s="231"/>
      <c r="H424" s="231"/>
      <c r="I424" s="231"/>
      <c r="J424" s="231"/>
      <c r="K424" s="231"/>
      <c r="L424" s="231"/>
      <c r="N424" s="9"/>
    </row>
    <row r="425" spans="1:14" ht="25.5">
      <c r="A425" s="10">
        <v>1</v>
      </c>
      <c r="B425" s="11" t="s">
        <v>268</v>
      </c>
      <c r="C425" s="5">
        <v>461.4</v>
      </c>
      <c r="D425" s="5">
        <v>461.4</v>
      </c>
      <c r="E425" s="38">
        <f>D425*L425</f>
        <v>15964440</v>
      </c>
      <c r="F425" s="59" t="s">
        <v>170</v>
      </c>
      <c r="G425" s="59" t="s">
        <v>170</v>
      </c>
      <c r="H425" s="59" t="s">
        <v>170</v>
      </c>
      <c r="I425" s="59" t="s">
        <v>170</v>
      </c>
      <c r="J425" s="53">
        <f>E425</f>
        <v>15964440</v>
      </c>
      <c r="K425" s="54">
        <f aca="true" t="shared" si="56" ref="K425:K435">J425*0.1</f>
        <v>1596444</v>
      </c>
      <c r="L425" s="53">
        <v>34600</v>
      </c>
      <c r="N425" s="9"/>
    </row>
    <row r="426" spans="1:14" ht="25.5">
      <c r="A426" s="10">
        <v>2</v>
      </c>
      <c r="B426" s="11" t="s">
        <v>269</v>
      </c>
      <c r="C426" s="5">
        <v>218.3</v>
      </c>
      <c r="D426" s="5">
        <v>218.3</v>
      </c>
      <c r="E426" s="38">
        <f>D426*L426</f>
        <v>7553180</v>
      </c>
      <c r="F426" s="59" t="s">
        <v>170</v>
      </c>
      <c r="G426" s="59" t="s">
        <v>170</v>
      </c>
      <c r="H426" s="59" t="s">
        <v>170</v>
      </c>
      <c r="I426" s="59" t="s">
        <v>170</v>
      </c>
      <c r="J426" s="53">
        <f>E426</f>
        <v>7553180</v>
      </c>
      <c r="K426" s="54">
        <f t="shared" si="56"/>
        <v>755318</v>
      </c>
      <c r="L426" s="53">
        <v>34600</v>
      </c>
      <c r="N426" s="9"/>
    </row>
    <row r="427" spans="1:14" ht="25.5">
      <c r="A427" s="10">
        <v>3</v>
      </c>
      <c r="B427" s="11" t="s">
        <v>270</v>
      </c>
      <c r="C427" s="5">
        <v>488.4</v>
      </c>
      <c r="D427" s="5">
        <v>488.4</v>
      </c>
      <c r="E427" s="38">
        <f>D427*L427</f>
        <v>16898640</v>
      </c>
      <c r="F427" s="59" t="s">
        <v>170</v>
      </c>
      <c r="G427" s="59" t="s">
        <v>170</v>
      </c>
      <c r="H427" s="59" t="s">
        <v>170</v>
      </c>
      <c r="I427" s="59" t="s">
        <v>170</v>
      </c>
      <c r="J427" s="53">
        <f>E427</f>
        <v>16898640</v>
      </c>
      <c r="K427" s="54">
        <f t="shared" si="56"/>
        <v>1689864</v>
      </c>
      <c r="L427" s="53">
        <v>34600</v>
      </c>
      <c r="N427" s="9"/>
    </row>
    <row r="428" spans="1:14" ht="25.5">
      <c r="A428" s="10">
        <v>4</v>
      </c>
      <c r="B428" s="11" t="s">
        <v>271</v>
      </c>
      <c r="C428" s="5">
        <v>101.2</v>
      </c>
      <c r="D428" s="5">
        <v>101.2</v>
      </c>
      <c r="E428" s="38">
        <f>D428*L428</f>
        <v>3501520</v>
      </c>
      <c r="F428" s="59" t="s">
        <v>170</v>
      </c>
      <c r="G428" s="59" t="s">
        <v>170</v>
      </c>
      <c r="H428" s="59" t="s">
        <v>170</v>
      </c>
      <c r="I428" s="59" t="s">
        <v>170</v>
      </c>
      <c r="J428" s="53">
        <f>E428</f>
        <v>3501520</v>
      </c>
      <c r="K428" s="54">
        <f t="shared" si="56"/>
        <v>350152</v>
      </c>
      <c r="L428" s="53">
        <v>34600</v>
      </c>
      <c r="N428" s="9"/>
    </row>
    <row r="429" spans="1:14" ht="25.5">
      <c r="A429" s="10">
        <v>5</v>
      </c>
      <c r="B429" s="11" t="s">
        <v>272</v>
      </c>
      <c r="C429" s="5">
        <v>256.7</v>
      </c>
      <c r="D429" s="5" t="s">
        <v>170</v>
      </c>
      <c r="E429" s="38" t="s">
        <v>170</v>
      </c>
      <c r="F429" s="38">
        <v>256.7</v>
      </c>
      <c r="G429" s="38">
        <f>F429*L429</f>
        <v>8881820</v>
      </c>
      <c r="H429" s="59" t="s">
        <v>170</v>
      </c>
      <c r="I429" s="59" t="s">
        <v>170</v>
      </c>
      <c r="J429" s="53">
        <f>G429</f>
        <v>8881820</v>
      </c>
      <c r="K429" s="54">
        <f t="shared" si="56"/>
        <v>888182</v>
      </c>
      <c r="L429" s="53">
        <v>34600</v>
      </c>
      <c r="N429" s="9"/>
    </row>
    <row r="430" spans="1:14" ht="25.5">
      <c r="A430" s="10">
        <v>6</v>
      </c>
      <c r="B430" s="11" t="s">
        <v>273</v>
      </c>
      <c r="C430" s="5">
        <v>92.6</v>
      </c>
      <c r="D430" s="5" t="s">
        <v>170</v>
      </c>
      <c r="E430" s="38" t="s">
        <v>170</v>
      </c>
      <c r="F430" s="38">
        <v>92.6</v>
      </c>
      <c r="G430" s="38">
        <f aca="true" t="shared" si="57" ref="G430:G435">F430*L430</f>
        <v>3203960</v>
      </c>
      <c r="H430" s="59" t="s">
        <v>170</v>
      </c>
      <c r="I430" s="59" t="s">
        <v>170</v>
      </c>
      <c r="J430" s="53">
        <f aca="true" t="shared" si="58" ref="J430:J435">G430</f>
        <v>3203960</v>
      </c>
      <c r="K430" s="54">
        <f t="shared" si="56"/>
        <v>320396</v>
      </c>
      <c r="L430" s="53">
        <v>34600</v>
      </c>
      <c r="N430" s="9"/>
    </row>
    <row r="431" spans="1:14" ht="25.5">
      <c r="A431" s="10">
        <v>7</v>
      </c>
      <c r="B431" s="11" t="s">
        <v>274</v>
      </c>
      <c r="C431" s="5">
        <v>166.1</v>
      </c>
      <c r="D431" s="5" t="s">
        <v>170</v>
      </c>
      <c r="E431" s="38" t="s">
        <v>170</v>
      </c>
      <c r="F431" s="38">
        <v>166.1</v>
      </c>
      <c r="G431" s="38">
        <f t="shared" si="57"/>
        <v>5747060</v>
      </c>
      <c r="H431" s="59" t="s">
        <v>170</v>
      </c>
      <c r="I431" s="59" t="s">
        <v>170</v>
      </c>
      <c r="J431" s="53">
        <f t="shared" si="58"/>
        <v>5747060</v>
      </c>
      <c r="K431" s="54">
        <f t="shared" si="56"/>
        <v>574706</v>
      </c>
      <c r="L431" s="53">
        <v>34600</v>
      </c>
      <c r="N431" s="9"/>
    </row>
    <row r="432" spans="1:14" ht="25.5">
      <c r="A432" s="10">
        <v>8</v>
      </c>
      <c r="B432" s="11" t="s">
        <v>275</v>
      </c>
      <c r="C432" s="5">
        <v>193.7</v>
      </c>
      <c r="D432" s="5" t="s">
        <v>170</v>
      </c>
      <c r="E432" s="38" t="s">
        <v>170</v>
      </c>
      <c r="F432" s="38">
        <v>193.7</v>
      </c>
      <c r="G432" s="38">
        <f t="shared" si="57"/>
        <v>6702020</v>
      </c>
      <c r="H432" s="59" t="s">
        <v>170</v>
      </c>
      <c r="I432" s="59" t="s">
        <v>170</v>
      </c>
      <c r="J432" s="53">
        <f t="shared" si="58"/>
        <v>6702020</v>
      </c>
      <c r="K432" s="54">
        <f t="shared" si="56"/>
        <v>670202</v>
      </c>
      <c r="L432" s="53">
        <v>34600</v>
      </c>
      <c r="N432" s="9"/>
    </row>
    <row r="433" spans="1:14" ht="25.5">
      <c r="A433" s="10">
        <v>9</v>
      </c>
      <c r="B433" s="11" t="s">
        <v>276</v>
      </c>
      <c r="C433" s="5">
        <v>401.9</v>
      </c>
      <c r="D433" s="5" t="s">
        <v>170</v>
      </c>
      <c r="E433" s="38" t="s">
        <v>170</v>
      </c>
      <c r="F433" s="38">
        <v>401.9</v>
      </c>
      <c r="G433" s="38">
        <f t="shared" si="57"/>
        <v>13905740</v>
      </c>
      <c r="H433" s="59" t="s">
        <v>170</v>
      </c>
      <c r="I433" s="59" t="s">
        <v>170</v>
      </c>
      <c r="J433" s="53">
        <f t="shared" si="58"/>
        <v>13905740</v>
      </c>
      <c r="K433" s="54">
        <f t="shared" si="56"/>
        <v>1390574</v>
      </c>
      <c r="L433" s="53">
        <v>34600</v>
      </c>
      <c r="N433" s="9"/>
    </row>
    <row r="434" spans="1:14" ht="25.5">
      <c r="A434" s="10">
        <v>10</v>
      </c>
      <c r="B434" s="11" t="s">
        <v>277</v>
      </c>
      <c r="C434" s="5">
        <v>159.2</v>
      </c>
      <c r="D434" s="5" t="s">
        <v>170</v>
      </c>
      <c r="E434" s="38" t="s">
        <v>170</v>
      </c>
      <c r="F434" s="38">
        <v>159.2</v>
      </c>
      <c r="G434" s="38">
        <f t="shared" si="57"/>
        <v>5508320</v>
      </c>
      <c r="H434" s="59" t="s">
        <v>170</v>
      </c>
      <c r="I434" s="59" t="s">
        <v>170</v>
      </c>
      <c r="J434" s="53">
        <f t="shared" si="58"/>
        <v>5508320</v>
      </c>
      <c r="K434" s="54">
        <f t="shared" si="56"/>
        <v>550832</v>
      </c>
      <c r="L434" s="53">
        <v>34600</v>
      </c>
      <c r="N434" s="9"/>
    </row>
    <row r="435" spans="1:14" ht="25.5">
      <c r="A435" s="10">
        <v>11</v>
      </c>
      <c r="B435" s="11" t="s">
        <v>278</v>
      </c>
      <c r="C435" s="5">
        <v>126.1</v>
      </c>
      <c r="D435" s="5" t="s">
        <v>170</v>
      </c>
      <c r="E435" s="38" t="s">
        <v>170</v>
      </c>
      <c r="F435" s="38">
        <v>126.1</v>
      </c>
      <c r="G435" s="38">
        <f t="shared" si="57"/>
        <v>4363060</v>
      </c>
      <c r="H435" s="59" t="s">
        <v>170</v>
      </c>
      <c r="I435" s="59" t="s">
        <v>170</v>
      </c>
      <c r="J435" s="53">
        <f t="shared" si="58"/>
        <v>4363060</v>
      </c>
      <c r="K435" s="54">
        <f t="shared" si="56"/>
        <v>436306</v>
      </c>
      <c r="L435" s="53">
        <v>34600</v>
      </c>
      <c r="N435" s="9"/>
    </row>
    <row r="436" spans="1:14" s="82" customFormat="1" ht="52.5" customHeight="1">
      <c r="A436" s="191" t="s">
        <v>366</v>
      </c>
      <c r="B436" s="211"/>
      <c r="C436" s="19">
        <f>SUM(C425:C435)</f>
        <v>2665.5999999999995</v>
      </c>
      <c r="D436" s="19">
        <f>SUM(D425:D428)</f>
        <v>1269.3</v>
      </c>
      <c r="E436" s="19">
        <f>SUM(E425:E428)</f>
        <v>43917780</v>
      </c>
      <c r="F436" s="19">
        <f>SUM(F429:F435)</f>
        <v>1396.3</v>
      </c>
      <c r="G436" s="19">
        <f>SUM(G429:G435)</f>
        <v>48311980</v>
      </c>
      <c r="H436" s="19" t="s">
        <v>170</v>
      </c>
      <c r="I436" s="19" t="s">
        <v>170</v>
      </c>
      <c r="J436" s="67">
        <f>SUM(J425:J435)</f>
        <v>92229760</v>
      </c>
      <c r="K436" s="67">
        <f>SUM(K425:K435)</f>
        <v>9222976</v>
      </c>
      <c r="L436" s="67">
        <v>34600</v>
      </c>
      <c r="N436" s="83"/>
    </row>
    <row r="437" spans="1:14" ht="12.75">
      <c r="A437" s="230" t="s">
        <v>110</v>
      </c>
      <c r="B437" s="231"/>
      <c r="C437" s="231"/>
      <c r="D437" s="231"/>
      <c r="E437" s="231"/>
      <c r="F437" s="231"/>
      <c r="G437" s="231"/>
      <c r="H437" s="231"/>
      <c r="I437" s="231"/>
      <c r="J437" s="231"/>
      <c r="K437" s="231"/>
      <c r="L437" s="231"/>
      <c r="N437" s="9"/>
    </row>
    <row r="438" spans="1:14" ht="25.5">
      <c r="A438" s="10">
        <v>1</v>
      </c>
      <c r="B438" s="36" t="s">
        <v>279</v>
      </c>
      <c r="C438" s="5">
        <v>175.1</v>
      </c>
      <c r="D438" s="5" t="s">
        <v>170</v>
      </c>
      <c r="E438" s="28" t="s">
        <v>170</v>
      </c>
      <c r="F438" s="28">
        <v>175.1</v>
      </c>
      <c r="G438" s="5">
        <f>F438*L438</f>
        <v>6058460</v>
      </c>
      <c r="H438" s="28" t="s">
        <v>170</v>
      </c>
      <c r="I438" s="5" t="s">
        <v>170</v>
      </c>
      <c r="J438" s="53">
        <f aca="true" t="shared" si="59" ref="J438:J447">G438</f>
        <v>6058460</v>
      </c>
      <c r="K438" s="54">
        <f aca="true" t="shared" si="60" ref="K438:K447">J438*0.1</f>
        <v>605846</v>
      </c>
      <c r="L438" s="53">
        <v>34600</v>
      </c>
      <c r="N438" s="9"/>
    </row>
    <row r="439" spans="1:14" ht="25.5">
      <c r="A439" s="10">
        <v>2</v>
      </c>
      <c r="B439" s="36" t="s">
        <v>280</v>
      </c>
      <c r="C439" s="5">
        <v>178.9</v>
      </c>
      <c r="D439" s="5" t="s">
        <v>170</v>
      </c>
      <c r="E439" s="28" t="s">
        <v>170</v>
      </c>
      <c r="F439" s="28">
        <v>178.9</v>
      </c>
      <c r="G439" s="5">
        <f aca="true" t="shared" si="61" ref="G439:G447">F439*L439</f>
        <v>6189940</v>
      </c>
      <c r="H439" s="28" t="s">
        <v>170</v>
      </c>
      <c r="I439" s="5" t="s">
        <v>170</v>
      </c>
      <c r="J439" s="53">
        <f t="shared" si="59"/>
        <v>6189940</v>
      </c>
      <c r="K439" s="54">
        <f t="shared" si="60"/>
        <v>618994</v>
      </c>
      <c r="L439" s="53">
        <v>34600</v>
      </c>
      <c r="N439" s="9"/>
    </row>
    <row r="440" spans="1:14" ht="25.5">
      <c r="A440" s="10">
        <v>3</v>
      </c>
      <c r="B440" s="36" t="s">
        <v>281</v>
      </c>
      <c r="C440" s="5">
        <v>170.7</v>
      </c>
      <c r="D440" s="5" t="s">
        <v>170</v>
      </c>
      <c r="E440" s="28" t="s">
        <v>170</v>
      </c>
      <c r="F440" s="28">
        <v>170.7</v>
      </c>
      <c r="G440" s="5">
        <f t="shared" si="61"/>
        <v>5906220</v>
      </c>
      <c r="H440" s="28" t="s">
        <v>170</v>
      </c>
      <c r="I440" s="5" t="s">
        <v>170</v>
      </c>
      <c r="J440" s="53">
        <f t="shared" si="59"/>
        <v>5906220</v>
      </c>
      <c r="K440" s="54">
        <f t="shared" si="60"/>
        <v>590622</v>
      </c>
      <c r="L440" s="53">
        <v>34600</v>
      </c>
      <c r="N440" s="9"/>
    </row>
    <row r="441" spans="1:14" ht="25.5">
      <c r="A441" s="10">
        <v>4</v>
      </c>
      <c r="B441" s="36" t="s">
        <v>282</v>
      </c>
      <c r="C441" s="5">
        <v>348.6</v>
      </c>
      <c r="D441" s="5" t="s">
        <v>170</v>
      </c>
      <c r="E441" s="28" t="s">
        <v>170</v>
      </c>
      <c r="F441" s="28">
        <v>348.6</v>
      </c>
      <c r="G441" s="5">
        <f t="shared" si="61"/>
        <v>12061560</v>
      </c>
      <c r="H441" s="28" t="s">
        <v>170</v>
      </c>
      <c r="I441" s="5" t="s">
        <v>170</v>
      </c>
      <c r="J441" s="53">
        <f t="shared" si="59"/>
        <v>12061560</v>
      </c>
      <c r="K441" s="54">
        <f t="shared" si="60"/>
        <v>1206156</v>
      </c>
      <c r="L441" s="53">
        <v>34600</v>
      </c>
      <c r="N441" s="9"/>
    </row>
    <row r="442" spans="1:14" ht="25.5">
      <c r="A442" s="10">
        <v>5</v>
      </c>
      <c r="B442" s="36" t="s">
        <v>283</v>
      </c>
      <c r="C442" s="5">
        <v>56.3</v>
      </c>
      <c r="D442" s="5" t="s">
        <v>170</v>
      </c>
      <c r="E442" s="28" t="s">
        <v>170</v>
      </c>
      <c r="F442" s="28">
        <v>56.3</v>
      </c>
      <c r="G442" s="5">
        <f t="shared" si="61"/>
        <v>1947980</v>
      </c>
      <c r="H442" s="28" t="s">
        <v>170</v>
      </c>
      <c r="I442" s="5" t="s">
        <v>170</v>
      </c>
      <c r="J442" s="53">
        <f t="shared" si="59"/>
        <v>1947980</v>
      </c>
      <c r="K442" s="54">
        <f t="shared" si="60"/>
        <v>194798</v>
      </c>
      <c r="L442" s="53">
        <v>34600</v>
      </c>
      <c r="N442" s="9"/>
    </row>
    <row r="443" spans="1:14" ht="25.5">
      <c r="A443" s="10">
        <v>6</v>
      </c>
      <c r="B443" s="36" t="s">
        <v>284</v>
      </c>
      <c r="C443" s="5">
        <v>147.5</v>
      </c>
      <c r="D443" s="5" t="s">
        <v>170</v>
      </c>
      <c r="E443" s="28" t="s">
        <v>170</v>
      </c>
      <c r="F443" s="28">
        <v>147.5</v>
      </c>
      <c r="G443" s="5">
        <f t="shared" si="61"/>
        <v>5103500</v>
      </c>
      <c r="H443" s="28" t="s">
        <v>170</v>
      </c>
      <c r="I443" s="5" t="s">
        <v>170</v>
      </c>
      <c r="J443" s="53">
        <f t="shared" si="59"/>
        <v>5103500</v>
      </c>
      <c r="K443" s="54">
        <f t="shared" si="60"/>
        <v>510350</v>
      </c>
      <c r="L443" s="53">
        <v>34600</v>
      </c>
      <c r="N443" s="9"/>
    </row>
    <row r="444" spans="1:14" ht="25.5">
      <c r="A444" s="10">
        <v>7</v>
      </c>
      <c r="B444" s="36" t="s">
        <v>285</v>
      </c>
      <c r="C444" s="5">
        <v>178</v>
      </c>
      <c r="D444" s="5" t="s">
        <v>170</v>
      </c>
      <c r="E444" s="28" t="s">
        <v>170</v>
      </c>
      <c r="F444" s="28">
        <v>178</v>
      </c>
      <c r="G444" s="5">
        <f t="shared" si="61"/>
        <v>6158800</v>
      </c>
      <c r="H444" s="28" t="s">
        <v>170</v>
      </c>
      <c r="I444" s="5" t="s">
        <v>170</v>
      </c>
      <c r="J444" s="53">
        <f t="shared" si="59"/>
        <v>6158800</v>
      </c>
      <c r="K444" s="54">
        <f t="shared" si="60"/>
        <v>615880</v>
      </c>
      <c r="L444" s="53">
        <v>34600</v>
      </c>
      <c r="N444" s="9"/>
    </row>
    <row r="445" spans="1:14" ht="25.5">
      <c r="A445" s="10">
        <v>8</v>
      </c>
      <c r="B445" s="36" t="s">
        <v>286</v>
      </c>
      <c r="C445" s="5">
        <v>111.8</v>
      </c>
      <c r="D445" s="5" t="s">
        <v>170</v>
      </c>
      <c r="E445" s="28" t="s">
        <v>170</v>
      </c>
      <c r="F445" s="28">
        <v>111.8</v>
      </c>
      <c r="G445" s="5">
        <f t="shared" si="61"/>
        <v>3868280</v>
      </c>
      <c r="H445" s="28" t="s">
        <v>170</v>
      </c>
      <c r="I445" s="5" t="s">
        <v>170</v>
      </c>
      <c r="J445" s="53">
        <f t="shared" si="59"/>
        <v>3868280</v>
      </c>
      <c r="K445" s="54">
        <f t="shared" si="60"/>
        <v>386828</v>
      </c>
      <c r="L445" s="53">
        <v>34600</v>
      </c>
      <c r="N445" s="9"/>
    </row>
    <row r="446" spans="1:14" ht="25.5">
      <c r="A446" s="10">
        <v>9</v>
      </c>
      <c r="B446" s="36" t="s">
        <v>287</v>
      </c>
      <c r="C446" s="5">
        <v>155.2</v>
      </c>
      <c r="D446" s="5" t="s">
        <v>170</v>
      </c>
      <c r="E446" s="28" t="s">
        <v>170</v>
      </c>
      <c r="F446" s="28">
        <v>155.2</v>
      </c>
      <c r="G446" s="5">
        <f t="shared" si="61"/>
        <v>5369920</v>
      </c>
      <c r="H446" s="28" t="s">
        <v>170</v>
      </c>
      <c r="I446" s="5" t="s">
        <v>170</v>
      </c>
      <c r="J446" s="53">
        <f t="shared" si="59"/>
        <v>5369920</v>
      </c>
      <c r="K446" s="54">
        <f t="shared" si="60"/>
        <v>536992</v>
      </c>
      <c r="L446" s="53">
        <v>34600</v>
      </c>
      <c r="N446" s="9"/>
    </row>
    <row r="447" spans="1:14" ht="25.5">
      <c r="A447" s="10">
        <v>10</v>
      </c>
      <c r="B447" s="36" t="s">
        <v>288</v>
      </c>
      <c r="C447" s="5">
        <v>149.4</v>
      </c>
      <c r="D447" s="5" t="s">
        <v>170</v>
      </c>
      <c r="E447" s="28" t="s">
        <v>170</v>
      </c>
      <c r="F447" s="28">
        <v>149.4</v>
      </c>
      <c r="G447" s="5">
        <f t="shared" si="61"/>
        <v>5169240</v>
      </c>
      <c r="H447" s="28" t="s">
        <v>170</v>
      </c>
      <c r="I447" s="5" t="s">
        <v>170</v>
      </c>
      <c r="J447" s="53">
        <f t="shared" si="59"/>
        <v>5169240</v>
      </c>
      <c r="K447" s="54">
        <f t="shared" si="60"/>
        <v>516924</v>
      </c>
      <c r="L447" s="53">
        <v>34600</v>
      </c>
      <c r="N447" s="9"/>
    </row>
    <row r="448" spans="1:14" s="82" customFormat="1" ht="53.25" customHeight="1">
      <c r="A448" s="191" t="s">
        <v>367</v>
      </c>
      <c r="B448" s="211"/>
      <c r="C448" s="19">
        <f>SUM(C438:C447)</f>
        <v>1671.5</v>
      </c>
      <c r="D448" s="19" t="s">
        <v>170</v>
      </c>
      <c r="E448" s="18" t="s">
        <v>170</v>
      </c>
      <c r="F448" s="19">
        <f>SUM(F438:F447)</f>
        <v>1671.5</v>
      </c>
      <c r="G448" s="19">
        <f>SUM(G438:G447)</f>
        <v>57833900</v>
      </c>
      <c r="H448" s="19" t="s">
        <v>170</v>
      </c>
      <c r="I448" s="19" t="s">
        <v>170</v>
      </c>
      <c r="J448" s="67">
        <f>SUM(J438:J447)</f>
        <v>57833900</v>
      </c>
      <c r="K448" s="67">
        <f>SUM(K438:K447)</f>
        <v>5783390</v>
      </c>
      <c r="L448" s="67">
        <v>34600</v>
      </c>
      <c r="N448" s="83"/>
    </row>
    <row r="449" spans="1:14" ht="12.75">
      <c r="A449" s="230" t="s">
        <v>246</v>
      </c>
      <c r="B449" s="231"/>
      <c r="C449" s="231"/>
      <c r="D449" s="231"/>
      <c r="E449" s="231"/>
      <c r="F449" s="231"/>
      <c r="G449" s="231"/>
      <c r="H449" s="231"/>
      <c r="I449" s="231"/>
      <c r="J449" s="231"/>
      <c r="K449" s="231"/>
      <c r="L449" s="231"/>
      <c r="N449" s="9"/>
    </row>
    <row r="450" spans="1:14" ht="25.5">
      <c r="A450" s="10">
        <v>1</v>
      </c>
      <c r="B450" s="11" t="s">
        <v>368</v>
      </c>
      <c r="C450" s="5">
        <v>395.8</v>
      </c>
      <c r="D450" s="5" t="s">
        <v>170</v>
      </c>
      <c r="E450" s="28" t="s">
        <v>170</v>
      </c>
      <c r="F450" s="28">
        <v>395.8</v>
      </c>
      <c r="G450" s="5">
        <f>F450*L450</f>
        <v>13694680</v>
      </c>
      <c r="H450" s="28" t="s">
        <v>170</v>
      </c>
      <c r="I450" s="5" t="s">
        <v>170</v>
      </c>
      <c r="J450" s="53">
        <f>G450</f>
        <v>13694680</v>
      </c>
      <c r="K450" s="54">
        <f>J450*0.1</f>
        <v>1369468</v>
      </c>
      <c r="L450" s="53">
        <v>34600</v>
      </c>
      <c r="N450" s="9"/>
    </row>
    <row r="451" spans="1:14" ht="25.5">
      <c r="A451" s="10">
        <v>2</v>
      </c>
      <c r="B451" s="11" t="s">
        <v>369</v>
      </c>
      <c r="C451" s="5">
        <v>174.9</v>
      </c>
      <c r="D451" s="5" t="s">
        <v>170</v>
      </c>
      <c r="E451" s="28" t="s">
        <v>170</v>
      </c>
      <c r="F451" s="28">
        <v>174.9</v>
      </c>
      <c r="G451" s="5">
        <f>F451*L451</f>
        <v>6051540</v>
      </c>
      <c r="H451" s="28" t="s">
        <v>170</v>
      </c>
      <c r="I451" s="5" t="s">
        <v>170</v>
      </c>
      <c r="J451" s="53">
        <f>G451</f>
        <v>6051540</v>
      </c>
      <c r="K451" s="54">
        <f>J451*0.1</f>
        <v>605154</v>
      </c>
      <c r="L451" s="53">
        <v>34600</v>
      </c>
      <c r="N451" s="9"/>
    </row>
    <row r="452" spans="1:14" ht="25.5">
      <c r="A452" s="10">
        <v>3</v>
      </c>
      <c r="B452" s="11" t="s">
        <v>370</v>
      </c>
      <c r="C452" s="5">
        <v>225.8</v>
      </c>
      <c r="D452" s="5" t="s">
        <v>170</v>
      </c>
      <c r="E452" s="28" t="s">
        <v>170</v>
      </c>
      <c r="F452" s="28">
        <v>225.8</v>
      </c>
      <c r="G452" s="5">
        <f>F452*L452</f>
        <v>7812680</v>
      </c>
      <c r="H452" s="28" t="s">
        <v>170</v>
      </c>
      <c r="I452" s="5" t="s">
        <v>170</v>
      </c>
      <c r="J452" s="53">
        <f>G452</f>
        <v>7812680</v>
      </c>
      <c r="K452" s="54">
        <f>J452*0.1</f>
        <v>781268</v>
      </c>
      <c r="L452" s="53">
        <v>34600</v>
      </c>
      <c r="N452" s="9"/>
    </row>
    <row r="453" spans="1:14" ht="25.5">
      <c r="A453" s="10">
        <v>4</v>
      </c>
      <c r="B453" s="11" t="s">
        <v>371</v>
      </c>
      <c r="C453" s="5">
        <v>442.69</v>
      </c>
      <c r="D453" s="5" t="s">
        <v>170</v>
      </c>
      <c r="E453" s="28" t="s">
        <v>170</v>
      </c>
      <c r="F453" s="28">
        <v>442.69</v>
      </c>
      <c r="G453" s="5">
        <f>F453*L453</f>
        <v>15317074</v>
      </c>
      <c r="H453" s="28" t="s">
        <v>170</v>
      </c>
      <c r="I453" s="5" t="s">
        <v>170</v>
      </c>
      <c r="J453" s="53">
        <f>G453</f>
        <v>15317074</v>
      </c>
      <c r="K453" s="54">
        <f>J453*0.1</f>
        <v>1531707.4000000001</v>
      </c>
      <c r="L453" s="53">
        <v>34600</v>
      </c>
      <c r="N453" s="9"/>
    </row>
    <row r="454" spans="1:14" ht="25.5">
      <c r="A454" s="10">
        <v>5</v>
      </c>
      <c r="B454" s="11" t="s">
        <v>372</v>
      </c>
      <c r="C454" s="5">
        <v>471.9</v>
      </c>
      <c r="D454" s="5" t="s">
        <v>170</v>
      </c>
      <c r="E454" s="28" t="s">
        <v>170</v>
      </c>
      <c r="F454" s="28">
        <v>471.9</v>
      </c>
      <c r="G454" s="5">
        <f>F454*L454</f>
        <v>16327740</v>
      </c>
      <c r="H454" s="28" t="s">
        <v>170</v>
      </c>
      <c r="I454" s="5" t="s">
        <v>170</v>
      </c>
      <c r="J454" s="53">
        <f>G454</f>
        <v>16327740</v>
      </c>
      <c r="K454" s="54">
        <f>J454*0.1</f>
        <v>1632774</v>
      </c>
      <c r="L454" s="53">
        <v>34600</v>
      </c>
      <c r="N454" s="9"/>
    </row>
    <row r="455" spans="1:14" s="82" customFormat="1" ht="54" customHeight="1">
      <c r="A455" s="191" t="s">
        <v>377</v>
      </c>
      <c r="B455" s="211"/>
      <c r="C455" s="19">
        <f>SUM(C450:C454)</f>
        <v>1711.0900000000001</v>
      </c>
      <c r="D455" s="19" t="s">
        <v>170</v>
      </c>
      <c r="E455" s="18" t="s">
        <v>170</v>
      </c>
      <c r="F455" s="19">
        <f>SUM(F450:F454)</f>
        <v>1711.0900000000001</v>
      </c>
      <c r="G455" s="19">
        <f>SUM(G450:G454)</f>
        <v>59203714</v>
      </c>
      <c r="H455" s="19" t="s">
        <v>170</v>
      </c>
      <c r="I455" s="19" t="s">
        <v>170</v>
      </c>
      <c r="J455" s="67">
        <f>SUM(J450:J454)</f>
        <v>59203714</v>
      </c>
      <c r="K455" s="67">
        <f>SUM(K450:K454)</f>
        <v>5920371.4</v>
      </c>
      <c r="L455" s="67">
        <v>34600</v>
      </c>
      <c r="N455" s="83"/>
    </row>
    <row r="456" spans="1:14" s="42" customFormat="1" ht="12.75">
      <c r="A456" s="230" t="s">
        <v>247</v>
      </c>
      <c r="B456" s="231"/>
      <c r="C456" s="231"/>
      <c r="D456" s="231"/>
      <c r="E456" s="231"/>
      <c r="F456" s="231"/>
      <c r="G456" s="231"/>
      <c r="H456" s="231"/>
      <c r="I456" s="231"/>
      <c r="J456" s="231"/>
      <c r="K456" s="231"/>
      <c r="L456" s="231"/>
      <c r="N456" s="43"/>
    </row>
    <row r="457" spans="1:14" s="42" customFormat="1" ht="25.5">
      <c r="A457" s="10">
        <v>1</v>
      </c>
      <c r="B457" s="11" t="s">
        <v>383</v>
      </c>
      <c r="C457" s="5">
        <v>539.8</v>
      </c>
      <c r="D457" s="19" t="s">
        <v>170</v>
      </c>
      <c r="E457" s="19" t="s">
        <v>170</v>
      </c>
      <c r="F457" s="5">
        <v>539.8</v>
      </c>
      <c r="G457" s="38">
        <f>F457*L457</f>
        <v>18677080</v>
      </c>
      <c r="H457" s="5" t="s">
        <v>170</v>
      </c>
      <c r="I457" s="38" t="s">
        <v>170</v>
      </c>
      <c r="J457" s="53">
        <f>G457</f>
        <v>18677080</v>
      </c>
      <c r="K457" s="54">
        <v>252945</v>
      </c>
      <c r="L457" s="53">
        <v>34600</v>
      </c>
      <c r="N457" s="43"/>
    </row>
    <row r="458" spans="1:14" s="42" customFormat="1" ht="25.5">
      <c r="A458" s="10">
        <v>2</v>
      </c>
      <c r="B458" s="11" t="s">
        <v>384</v>
      </c>
      <c r="C458" s="5">
        <v>1073.4</v>
      </c>
      <c r="D458" s="19" t="s">
        <v>170</v>
      </c>
      <c r="E458" s="19" t="s">
        <v>170</v>
      </c>
      <c r="F458" s="5">
        <v>1073.4</v>
      </c>
      <c r="G458" s="38">
        <f>F458*L458</f>
        <v>37139640</v>
      </c>
      <c r="H458" s="5" t="s">
        <v>170</v>
      </c>
      <c r="I458" s="38" t="s">
        <v>170</v>
      </c>
      <c r="J458" s="53">
        <f>G458</f>
        <v>37139640</v>
      </c>
      <c r="K458" s="54">
        <v>769230</v>
      </c>
      <c r="L458" s="53">
        <v>34600</v>
      </c>
      <c r="N458" s="43"/>
    </row>
    <row r="459" spans="1:14" s="82" customFormat="1" ht="31.5" customHeight="1">
      <c r="A459" s="191" t="s">
        <v>115</v>
      </c>
      <c r="B459" s="211"/>
      <c r="C459" s="19">
        <f>SUM(C457:C458)</f>
        <v>1613.2</v>
      </c>
      <c r="D459" s="19" t="s">
        <v>170</v>
      </c>
      <c r="E459" s="19" t="s">
        <v>170</v>
      </c>
      <c r="F459" s="19">
        <f>SUM(F457:F458)</f>
        <v>1613.2</v>
      </c>
      <c r="G459" s="19">
        <f>SUM(G457:G458)</f>
        <v>55816720</v>
      </c>
      <c r="H459" s="19" t="s">
        <v>170</v>
      </c>
      <c r="I459" s="19" t="s">
        <v>170</v>
      </c>
      <c r="J459" s="67">
        <f>SUM(J457:J458)</f>
        <v>55816720</v>
      </c>
      <c r="K459" s="67">
        <f>SUM(K457:K458)</f>
        <v>1022175</v>
      </c>
      <c r="L459" s="67">
        <v>34600</v>
      </c>
      <c r="N459" s="83"/>
    </row>
    <row r="460" spans="1:14" ht="12.75">
      <c r="A460" s="230" t="s">
        <v>104</v>
      </c>
      <c r="B460" s="231"/>
      <c r="C460" s="231"/>
      <c r="D460" s="231"/>
      <c r="E460" s="231"/>
      <c r="F460" s="231"/>
      <c r="G460" s="231"/>
      <c r="H460" s="231"/>
      <c r="I460" s="231"/>
      <c r="J460" s="231"/>
      <c r="K460" s="231"/>
      <c r="L460" s="231"/>
      <c r="N460" s="9"/>
    </row>
    <row r="461" spans="1:14" ht="25.5">
      <c r="A461" s="10">
        <v>1</v>
      </c>
      <c r="B461" s="36" t="s">
        <v>389</v>
      </c>
      <c r="C461" s="5">
        <v>556.1</v>
      </c>
      <c r="D461" s="5" t="s">
        <v>170</v>
      </c>
      <c r="E461" s="28" t="s">
        <v>170</v>
      </c>
      <c r="F461" s="28">
        <v>556.1</v>
      </c>
      <c r="G461" s="5">
        <f>F461*L461</f>
        <v>19241060</v>
      </c>
      <c r="H461" s="28" t="s">
        <v>170</v>
      </c>
      <c r="I461" s="5" t="s">
        <v>170</v>
      </c>
      <c r="J461" s="53">
        <f aca="true" t="shared" si="62" ref="J461:J499">G461</f>
        <v>19241060</v>
      </c>
      <c r="K461" s="54">
        <v>635265</v>
      </c>
      <c r="L461" s="53">
        <v>34600</v>
      </c>
      <c r="N461" s="9"/>
    </row>
    <row r="462" spans="1:14" ht="25.5">
      <c r="A462" s="10">
        <v>2</v>
      </c>
      <c r="B462" s="36" t="s">
        <v>390</v>
      </c>
      <c r="C462" s="5">
        <v>645</v>
      </c>
      <c r="D462" s="5" t="s">
        <v>170</v>
      </c>
      <c r="E462" s="28" t="s">
        <v>170</v>
      </c>
      <c r="F462" s="28">
        <v>645</v>
      </c>
      <c r="G462" s="5">
        <f aca="true" t="shared" si="63" ref="G462:G499">F462*L462</f>
        <v>22317000</v>
      </c>
      <c r="H462" s="28" t="s">
        <v>170</v>
      </c>
      <c r="I462" s="5" t="s">
        <v>170</v>
      </c>
      <c r="J462" s="53">
        <f t="shared" si="62"/>
        <v>22317000</v>
      </c>
      <c r="K462" s="54">
        <v>2607930</v>
      </c>
      <c r="L462" s="53">
        <v>34600</v>
      </c>
      <c r="N462" s="9"/>
    </row>
    <row r="463" spans="1:14" ht="25.5">
      <c r="A463" s="10">
        <v>3</v>
      </c>
      <c r="B463" s="36" t="s">
        <v>391</v>
      </c>
      <c r="C463" s="5">
        <v>483</v>
      </c>
      <c r="D463" s="5" t="s">
        <v>170</v>
      </c>
      <c r="E463" s="28" t="s">
        <v>170</v>
      </c>
      <c r="F463" s="28">
        <v>483</v>
      </c>
      <c r="G463" s="5">
        <f t="shared" si="63"/>
        <v>16711800</v>
      </c>
      <c r="H463" s="28" t="s">
        <v>170</v>
      </c>
      <c r="I463" s="5" t="s">
        <v>170</v>
      </c>
      <c r="J463" s="53">
        <f t="shared" si="62"/>
        <v>16711800</v>
      </c>
      <c r="K463" s="54">
        <f>J463*0.1</f>
        <v>1671180</v>
      </c>
      <c r="L463" s="53">
        <v>34600</v>
      </c>
      <c r="N463" s="9"/>
    </row>
    <row r="464" spans="1:14" ht="25.5">
      <c r="A464" s="10">
        <v>4</v>
      </c>
      <c r="B464" s="36" t="s">
        <v>392</v>
      </c>
      <c r="C464" s="5">
        <v>338.8</v>
      </c>
      <c r="D464" s="5" t="s">
        <v>170</v>
      </c>
      <c r="E464" s="28" t="s">
        <v>170</v>
      </c>
      <c r="F464" s="28">
        <v>338.8</v>
      </c>
      <c r="G464" s="5">
        <f t="shared" si="63"/>
        <v>11722480</v>
      </c>
      <c r="H464" s="28" t="s">
        <v>170</v>
      </c>
      <c r="I464" s="5" t="s">
        <v>170</v>
      </c>
      <c r="J464" s="53">
        <f t="shared" si="62"/>
        <v>11722480</v>
      </c>
      <c r="K464" s="54">
        <v>6137180</v>
      </c>
      <c r="L464" s="53">
        <v>34600</v>
      </c>
      <c r="N464" s="9"/>
    </row>
    <row r="465" spans="1:14" ht="25.5">
      <c r="A465" s="10">
        <v>5</v>
      </c>
      <c r="B465" s="36" t="s">
        <v>393</v>
      </c>
      <c r="C465" s="5">
        <v>257.2</v>
      </c>
      <c r="D465" s="5" t="s">
        <v>170</v>
      </c>
      <c r="E465" s="28" t="s">
        <v>170</v>
      </c>
      <c r="F465" s="28">
        <v>257.2</v>
      </c>
      <c r="G465" s="5">
        <f t="shared" si="63"/>
        <v>8899120</v>
      </c>
      <c r="H465" s="28" t="s">
        <v>170</v>
      </c>
      <c r="I465" s="5" t="s">
        <v>170</v>
      </c>
      <c r="J465" s="53">
        <f t="shared" si="62"/>
        <v>8899120</v>
      </c>
      <c r="K465" s="54">
        <v>1486000</v>
      </c>
      <c r="L465" s="53">
        <v>34600</v>
      </c>
      <c r="N465" s="9"/>
    </row>
    <row r="466" spans="1:14" ht="25.5">
      <c r="A466" s="10">
        <v>6</v>
      </c>
      <c r="B466" s="36" t="s">
        <v>394</v>
      </c>
      <c r="C466" s="5">
        <v>624.1</v>
      </c>
      <c r="D466" s="5" t="s">
        <v>170</v>
      </c>
      <c r="E466" s="28" t="s">
        <v>170</v>
      </c>
      <c r="F466" s="28">
        <v>624.1</v>
      </c>
      <c r="G466" s="5">
        <f t="shared" si="63"/>
        <v>21593860</v>
      </c>
      <c r="H466" s="28" t="s">
        <v>170</v>
      </c>
      <c r="I466" s="5" t="s">
        <v>170</v>
      </c>
      <c r="J466" s="53">
        <f t="shared" si="62"/>
        <v>21593860</v>
      </c>
      <c r="K466" s="54">
        <v>6761300</v>
      </c>
      <c r="L466" s="53">
        <v>34600</v>
      </c>
      <c r="N466" s="9"/>
    </row>
    <row r="467" spans="1:14" ht="25.5">
      <c r="A467" s="10">
        <v>7</v>
      </c>
      <c r="B467" s="36" t="s">
        <v>395</v>
      </c>
      <c r="C467" s="5">
        <v>543</v>
      </c>
      <c r="D467" s="5" t="s">
        <v>170</v>
      </c>
      <c r="E467" s="28" t="s">
        <v>170</v>
      </c>
      <c r="F467" s="28">
        <v>543</v>
      </c>
      <c r="G467" s="5">
        <f t="shared" si="63"/>
        <v>18787800</v>
      </c>
      <c r="H467" s="28" t="s">
        <v>170</v>
      </c>
      <c r="I467" s="5" t="s">
        <v>170</v>
      </c>
      <c r="J467" s="53">
        <f t="shared" si="62"/>
        <v>18787800</v>
      </c>
      <c r="K467" s="54">
        <v>6426950</v>
      </c>
      <c r="L467" s="53">
        <v>34600</v>
      </c>
      <c r="N467" s="9"/>
    </row>
    <row r="468" spans="1:14" ht="25.5">
      <c r="A468" s="10">
        <v>8</v>
      </c>
      <c r="B468" s="36" t="s">
        <v>396</v>
      </c>
      <c r="C468" s="5">
        <v>380.1</v>
      </c>
      <c r="D468" s="5" t="s">
        <v>170</v>
      </c>
      <c r="E468" s="28" t="s">
        <v>170</v>
      </c>
      <c r="F468" s="28">
        <v>380.1</v>
      </c>
      <c r="G468" s="5">
        <f t="shared" si="63"/>
        <v>13151460</v>
      </c>
      <c r="H468" s="28" t="s">
        <v>170</v>
      </c>
      <c r="I468" s="5" t="s">
        <v>170</v>
      </c>
      <c r="J468" s="53">
        <f t="shared" si="62"/>
        <v>13151460</v>
      </c>
      <c r="K468" s="54">
        <v>5461050</v>
      </c>
      <c r="L468" s="53">
        <v>34600</v>
      </c>
      <c r="N468" s="9"/>
    </row>
    <row r="469" spans="1:14" ht="25.5">
      <c r="A469" s="10">
        <v>9</v>
      </c>
      <c r="B469" s="36" t="s">
        <v>397</v>
      </c>
      <c r="C469" s="5">
        <v>252.2</v>
      </c>
      <c r="D469" s="5" t="s">
        <v>170</v>
      </c>
      <c r="E469" s="28" t="s">
        <v>170</v>
      </c>
      <c r="F469" s="28">
        <v>252.2</v>
      </c>
      <c r="G469" s="5">
        <f t="shared" si="63"/>
        <v>8726120</v>
      </c>
      <c r="H469" s="28" t="s">
        <v>170</v>
      </c>
      <c r="I469" s="5" t="s">
        <v>170</v>
      </c>
      <c r="J469" s="53">
        <f t="shared" si="62"/>
        <v>8726120</v>
      </c>
      <c r="K469" s="54">
        <f>J469*0.1</f>
        <v>872612</v>
      </c>
      <c r="L469" s="53">
        <v>34600</v>
      </c>
      <c r="N469" s="9"/>
    </row>
    <row r="470" spans="1:14" ht="25.5">
      <c r="A470" s="10">
        <v>10</v>
      </c>
      <c r="B470" s="36" t="s">
        <v>398</v>
      </c>
      <c r="C470" s="5">
        <v>191.8</v>
      </c>
      <c r="D470" s="5" t="s">
        <v>170</v>
      </c>
      <c r="E470" s="28" t="s">
        <v>170</v>
      </c>
      <c r="F470" s="28">
        <v>191.8</v>
      </c>
      <c r="G470" s="5">
        <f t="shared" si="63"/>
        <v>6636280</v>
      </c>
      <c r="H470" s="28" t="s">
        <v>170</v>
      </c>
      <c r="I470" s="5" t="s">
        <v>170</v>
      </c>
      <c r="J470" s="53">
        <f t="shared" si="62"/>
        <v>6636280</v>
      </c>
      <c r="K470" s="54">
        <f>J470*0.1</f>
        <v>663628</v>
      </c>
      <c r="L470" s="53">
        <v>34600</v>
      </c>
      <c r="N470" s="9"/>
    </row>
    <row r="471" spans="1:14" ht="25.5">
      <c r="A471" s="10">
        <v>11</v>
      </c>
      <c r="B471" s="36" t="s">
        <v>399</v>
      </c>
      <c r="C471" s="5">
        <v>540</v>
      </c>
      <c r="D471" s="5" t="s">
        <v>170</v>
      </c>
      <c r="E471" s="28" t="s">
        <v>170</v>
      </c>
      <c r="F471" s="28">
        <v>540</v>
      </c>
      <c r="G471" s="5">
        <f t="shared" si="63"/>
        <v>18684000</v>
      </c>
      <c r="H471" s="28" t="s">
        <v>170</v>
      </c>
      <c r="I471" s="5" t="s">
        <v>170</v>
      </c>
      <c r="J471" s="53">
        <f t="shared" si="62"/>
        <v>18684000</v>
      </c>
      <c r="K471" s="54">
        <f>J471*0.1</f>
        <v>1868400</v>
      </c>
      <c r="L471" s="53">
        <v>34600</v>
      </c>
      <c r="N471" s="9"/>
    </row>
    <row r="472" spans="1:14" ht="25.5">
      <c r="A472" s="10">
        <v>12</v>
      </c>
      <c r="B472" s="36" t="s">
        <v>400</v>
      </c>
      <c r="C472" s="5">
        <v>462.4</v>
      </c>
      <c r="D472" s="5" t="s">
        <v>170</v>
      </c>
      <c r="E472" s="28" t="s">
        <v>170</v>
      </c>
      <c r="F472" s="28">
        <v>462.4</v>
      </c>
      <c r="G472" s="5">
        <f t="shared" si="63"/>
        <v>15999040</v>
      </c>
      <c r="H472" s="28" t="s">
        <v>170</v>
      </c>
      <c r="I472" s="5" t="s">
        <v>170</v>
      </c>
      <c r="J472" s="53">
        <f t="shared" si="62"/>
        <v>15999040</v>
      </c>
      <c r="K472" s="54">
        <v>2362740</v>
      </c>
      <c r="L472" s="53">
        <v>34600</v>
      </c>
      <c r="N472" s="9"/>
    </row>
    <row r="473" spans="1:14" ht="25.5">
      <c r="A473" s="10">
        <v>13</v>
      </c>
      <c r="B473" s="36" t="s">
        <v>401</v>
      </c>
      <c r="C473" s="5">
        <v>518.7</v>
      </c>
      <c r="D473" s="5" t="s">
        <v>170</v>
      </c>
      <c r="E473" s="28" t="s">
        <v>170</v>
      </c>
      <c r="F473" s="28">
        <v>518.7</v>
      </c>
      <c r="G473" s="5">
        <f t="shared" si="63"/>
        <v>17947020</v>
      </c>
      <c r="H473" s="28" t="s">
        <v>170</v>
      </c>
      <c r="I473" s="5" t="s">
        <v>170</v>
      </c>
      <c r="J473" s="53">
        <f t="shared" si="62"/>
        <v>17947020</v>
      </c>
      <c r="K473" s="54">
        <v>1980095</v>
      </c>
      <c r="L473" s="53">
        <v>34600</v>
      </c>
      <c r="N473" s="9"/>
    </row>
    <row r="474" spans="1:14" ht="25.5">
      <c r="A474" s="10">
        <v>14</v>
      </c>
      <c r="B474" s="36" t="s">
        <v>402</v>
      </c>
      <c r="C474" s="5">
        <v>636.2</v>
      </c>
      <c r="D474" s="5" t="s">
        <v>170</v>
      </c>
      <c r="E474" s="28" t="s">
        <v>170</v>
      </c>
      <c r="F474" s="28">
        <v>636.2</v>
      </c>
      <c r="G474" s="5">
        <f t="shared" si="63"/>
        <v>22012520</v>
      </c>
      <c r="H474" s="28" t="s">
        <v>170</v>
      </c>
      <c r="I474" s="5" t="s">
        <v>170</v>
      </c>
      <c r="J474" s="53">
        <f t="shared" si="62"/>
        <v>22012520</v>
      </c>
      <c r="K474" s="54">
        <v>1562150</v>
      </c>
      <c r="L474" s="53">
        <v>34600</v>
      </c>
      <c r="N474" s="9"/>
    </row>
    <row r="475" spans="1:14" ht="25.5">
      <c r="A475" s="10">
        <v>15</v>
      </c>
      <c r="B475" s="36" t="s">
        <v>403</v>
      </c>
      <c r="C475" s="5">
        <v>620</v>
      </c>
      <c r="D475" s="5" t="s">
        <v>170</v>
      </c>
      <c r="E475" s="28" t="s">
        <v>170</v>
      </c>
      <c r="F475" s="28">
        <v>620</v>
      </c>
      <c r="G475" s="5">
        <f t="shared" si="63"/>
        <v>21452000</v>
      </c>
      <c r="H475" s="28" t="s">
        <v>170</v>
      </c>
      <c r="I475" s="5" t="s">
        <v>170</v>
      </c>
      <c r="J475" s="53">
        <f t="shared" si="62"/>
        <v>21452000</v>
      </c>
      <c r="K475" s="54">
        <v>8713500</v>
      </c>
      <c r="L475" s="53">
        <v>34600</v>
      </c>
      <c r="N475" s="9"/>
    </row>
    <row r="476" spans="1:14" ht="25.5">
      <c r="A476" s="10">
        <v>16</v>
      </c>
      <c r="B476" s="36" t="s">
        <v>404</v>
      </c>
      <c r="C476" s="5">
        <v>376.9</v>
      </c>
      <c r="D476" s="5" t="s">
        <v>170</v>
      </c>
      <c r="E476" s="28" t="s">
        <v>170</v>
      </c>
      <c r="F476" s="28">
        <v>376.9</v>
      </c>
      <c r="G476" s="5">
        <f t="shared" si="63"/>
        <v>13040740</v>
      </c>
      <c r="H476" s="28" t="s">
        <v>170</v>
      </c>
      <c r="I476" s="5" t="s">
        <v>170</v>
      </c>
      <c r="J476" s="53">
        <f t="shared" si="62"/>
        <v>13040740</v>
      </c>
      <c r="K476" s="54">
        <v>4242925</v>
      </c>
      <c r="L476" s="53">
        <v>34600</v>
      </c>
      <c r="N476" s="9"/>
    </row>
    <row r="477" spans="1:14" ht="25.5">
      <c r="A477" s="10">
        <v>17</v>
      </c>
      <c r="B477" s="36" t="s">
        <v>405</v>
      </c>
      <c r="C477" s="5">
        <v>365.9</v>
      </c>
      <c r="D477" s="5" t="s">
        <v>170</v>
      </c>
      <c r="E477" s="28" t="s">
        <v>170</v>
      </c>
      <c r="F477" s="28">
        <v>365.9</v>
      </c>
      <c r="G477" s="5">
        <f t="shared" si="63"/>
        <v>12660140</v>
      </c>
      <c r="H477" s="28" t="s">
        <v>170</v>
      </c>
      <c r="I477" s="5" t="s">
        <v>170</v>
      </c>
      <c r="J477" s="53">
        <f t="shared" si="62"/>
        <v>12660140</v>
      </c>
      <c r="K477" s="54">
        <v>4792425</v>
      </c>
      <c r="L477" s="53">
        <v>34600</v>
      </c>
      <c r="N477" s="9"/>
    </row>
    <row r="478" spans="1:14" ht="25.5">
      <c r="A478" s="10">
        <v>18</v>
      </c>
      <c r="B478" s="36" t="s">
        <v>406</v>
      </c>
      <c r="C478" s="5">
        <v>378.2</v>
      </c>
      <c r="D478" s="5" t="s">
        <v>170</v>
      </c>
      <c r="E478" s="28" t="s">
        <v>170</v>
      </c>
      <c r="F478" s="28">
        <v>378.2</v>
      </c>
      <c r="G478" s="5">
        <f t="shared" si="63"/>
        <v>13085720</v>
      </c>
      <c r="H478" s="28" t="s">
        <v>170</v>
      </c>
      <c r="I478" s="5" t="s">
        <v>170</v>
      </c>
      <c r="J478" s="53">
        <f t="shared" si="62"/>
        <v>13085720</v>
      </c>
      <c r="K478" s="54">
        <v>4034900</v>
      </c>
      <c r="L478" s="53">
        <v>34600</v>
      </c>
      <c r="N478" s="9"/>
    </row>
    <row r="479" spans="1:14" ht="25.5">
      <c r="A479" s="10">
        <v>19</v>
      </c>
      <c r="B479" s="36" t="s">
        <v>407</v>
      </c>
      <c r="C479" s="5">
        <v>391.8</v>
      </c>
      <c r="D479" s="5" t="s">
        <v>170</v>
      </c>
      <c r="E479" s="28" t="s">
        <v>170</v>
      </c>
      <c r="F479" s="28">
        <v>391.8</v>
      </c>
      <c r="G479" s="5">
        <f t="shared" si="63"/>
        <v>13556280</v>
      </c>
      <c r="H479" s="28" t="s">
        <v>170</v>
      </c>
      <c r="I479" s="5" t="s">
        <v>170</v>
      </c>
      <c r="J479" s="53">
        <f t="shared" si="62"/>
        <v>13556280</v>
      </c>
      <c r="K479" s="54">
        <v>1342350</v>
      </c>
      <c r="L479" s="53">
        <v>34600</v>
      </c>
      <c r="N479" s="9"/>
    </row>
    <row r="480" spans="1:14" ht="25.5">
      <c r="A480" s="10">
        <v>20</v>
      </c>
      <c r="B480" s="36" t="s">
        <v>408</v>
      </c>
      <c r="C480" s="5">
        <v>627.1</v>
      </c>
      <c r="D480" s="5" t="s">
        <v>170</v>
      </c>
      <c r="E480" s="28" t="s">
        <v>170</v>
      </c>
      <c r="F480" s="28">
        <v>627.1</v>
      </c>
      <c r="G480" s="5">
        <f t="shared" si="63"/>
        <v>21697660</v>
      </c>
      <c r="H480" s="28" t="s">
        <v>170</v>
      </c>
      <c r="I480" s="5" t="s">
        <v>170</v>
      </c>
      <c r="J480" s="53">
        <f t="shared" si="62"/>
        <v>21697660</v>
      </c>
      <c r="K480" s="54">
        <v>2076325</v>
      </c>
      <c r="L480" s="53">
        <v>34600</v>
      </c>
      <c r="N480" s="9"/>
    </row>
    <row r="481" spans="1:14" ht="25.5">
      <c r="A481" s="10">
        <v>21</v>
      </c>
      <c r="B481" s="36" t="s">
        <v>409</v>
      </c>
      <c r="C481" s="5">
        <v>1197.7</v>
      </c>
      <c r="D481" s="5" t="s">
        <v>170</v>
      </c>
      <c r="E481" s="28" t="s">
        <v>170</v>
      </c>
      <c r="F481" s="28">
        <v>1197.7</v>
      </c>
      <c r="G481" s="5">
        <f t="shared" si="63"/>
        <v>41440420</v>
      </c>
      <c r="H481" s="28" t="s">
        <v>170</v>
      </c>
      <c r="I481" s="5" t="s">
        <v>170</v>
      </c>
      <c r="J481" s="53">
        <f t="shared" si="62"/>
        <v>41440420</v>
      </c>
      <c r="K481" s="54">
        <v>5977775</v>
      </c>
      <c r="L481" s="53">
        <v>34600</v>
      </c>
      <c r="N481" s="9"/>
    </row>
    <row r="482" spans="1:14" ht="25.5">
      <c r="A482" s="10">
        <v>22</v>
      </c>
      <c r="B482" s="36" t="s">
        <v>289</v>
      </c>
      <c r="C482" s="5">
        <v>726.7</v>
      </c>
      <c r="D482" s="5" t="s">
        <v>170</v>
      </c>
      <c r="E482" s="28" t="s">
        <v>170</v>
      </c>
      <c r="F482" s="28">
        <v>726.7</v>
      </c>
      <c r="G482" s="5">
        <f t="shared" si="63"/>
        <v>25143820</v>
      </c>
      <c r="H482" s="28" t="s">
        <v>170</v>
      </c>
      <c r="I482" s="5" t="s">
        <v>170</v>
      </c>
      <c r="J482" s="53">
        <f t="shared" si="62"/>
        <v>25143820</v>
      </c>
      <c r="K482" s="54">
        <v>3006550</v>
      </c>
      <c r="L482" s="53">
        <v>34600</v>
      </c>
      <c r="N482" s="9"/>
    </row>
    <row r="483" spans="1:14" ht="25.5">
      <c r="A483" s="10">
        <v>23</v>
      </c>
      <c r="B483" s="36" t="s">
        <v>290</v>
      </c>
      <c r="C483" s="5">
        <v>662.9</v>
      </c>
      <c r="D483" s="5" t="s">
        <v>170</v>
      </c>
      <c r="E483" s="28" t="s">
        <v>170</v>
      </c>
      <c r="F483" s="28">
        <v>662.9</v>
      </c>
      <c r="G483" s="5">
        <f t="shared" si="63"/>
        <v>22936340</v>
      </c>
      <c r="H483" s="28" t="s">
        <v>170</v>
      </c>
      <c r="I483" s="5" t="s">
        <v>170</v>
      </c>
      <c r="J483" s="53">
        <f t="shared" si="62"/>
        <v>22936340</v>
      </c>
      <c r="K483" s="54">
        <v>2712175</v>
      </c>
      <c r="L483" s="53">
        <v>34600</v>
      </c>
      <c r="N483" s="9"/>
    </row>
    <row r="484" spans="1:14" ht="25.5">
      <c r="A484" s="10">
        <v>24</v>
      </c>
      <c r="B484" s="36" t="s">
        <v>291</v>
      </c>
      <c r="C484" s="5">
        <v>441.2</v>
      </c>
      <c r="D484" s="5" t="s">
        <v>170</v>
      </c>
      <c r="E484" s="28" t="s">
        <v>170</v>
      </c>
      <c r="F484" s="28">
        <v>441.2</v>
      </c>
      <c r="G484" s="5">
        <f t="shared" si="63"/>
        <v>15265520</v>
      </c>
      <c r="H484" s="28" t="s">
        <v>170</v>
      </c>
      <c r="I484" s="5" t="s">
        <v>170</v>
      </c>
      <c r="J484" s="53">
        <f t="shared" si="62"/>
        <v>15265520</v>
      </c>
      <c r="K484" s="54">
        <v>2739650</v>
      </c>
      <c r="L484" s="53">
        <v>34600</v>
      </c>
      <c r="N484" s="9"/>
    </row>
    <row r="485" spans="1:14" ht="25.5">
      <c r="A485" s="10">
        <v>25</v>
      </c>
      <c r="B485" s="36" t="s">
        <v>292</v>
      </c>
      <c r="C485" s="5">
        <v>532.9</v>
      </c>
      <c r="D485" s="5" t="s">
        <v>170</v>
      </c>
      <c r="E485" s="28" t="s">
        <v>170</v>
      </c>
      <c r="F485" s="28">
        <v>532.9</v>
      </c>
      <c r="G485" s="5">
        <f t="shared" si="63"/>
        <v>18438340</v>
      </c>
      <c r="H485" s="28" t="s">
        <v>170</v>
      </c>
      <c r="I485" s="5" t="s">
        <v>170</v>
      </c>
      <c r="J485" s="53">
        <f t="shared" si="62"/>
        <v>18438340</v>
      </c>
      <c r="K485" s="54">
        <v>396425</v>
      </c>
      <c r="L485" s="53">
        <v>34600</v>
      </c>
      <c r="N485" s="9"/>
    </row>
    <row r="486" spans="1:14" ht="25.5">
      <c r="A486" s="10">
        <v>26</v>
      </c>
      <c r="B486" s="36" t="s">
        <v>293</v>
      </c>
      <c r="C486" s="5">
        <v>717.9</v>
      </c>
      <c r="D486" s="5" t="s">
        <v>170</v>
      </c>
      <c r="E486" s="28" t="s">
        <v>170</v>
      </c>
      <c r="F486" s="28">
        <v>717.9</v>
      </c>
      <c r="G486" s="5">
        <f t="shared" si="63"/>
        <v>24839340</v>
      </c>
      <c r="H486" s="28" t="s">
        <v>170</v>
      </c>
      <c r="I486" s="5" t="s">
        <v>170</v>
      </c>
      <c r="J486" s="53">
        <f t="shared" si="62"/>
        <v>24839340</v>
      </c>
      <c r="K486" s="54">
        <v>3571750</v>
      </c>
      <c r="L486" s="53">
        <v>34600</v>
      </c>
      <c r="N486" s="9"/>
    </row>
    <row r="487" spans="1:14" ht="25.5">
      <c r="A487" s="10">
        <v>27</v>
      </c>
      <c r="B487" s="36" t="s">
        <v>294</v>
      </c>
      <c r="C487" s="5">
        <v>328.6</v>
      </c>
      <c r="D487" s="5" t="s">
        <v>170</v>
      </c>
      <c r="E487" s="28" t="s">
        <v>170</v>
      </c>
      <c r="F487" s="28">
        <v>328.6</v>
      </c>
      <c r="G487" s="5">
        <f t="shared" si="63"/>
        <v>11369560</v>
      </c>
      <c r="H487" s="28" t="s">
        <v>170</v>
      </c>
      <c r="I487" s="5" t="s">
        <v>170</v>
      </c>
      <c r="J487" s="53">
        <f t="shared" si="62"/>
        <v>11369560</v>
      </c>
      <c r="K487" s="54">
        <v>2355000</v>
      </c>
      <c r="L487" s="53">
        <v>34600</v>
      </c>
      <c r="N487" s="9"/>
    </row>
    <row r="488" spans="1:14" ht="25.5">
      <c r="A488" s="10">
        <v>28</v>
      </c>
      <c r="B488" s="36" t="s">
        <v>295</v>
      </c>
      <c r="C488" s="5">
        <v>215.1</v>
      </c>
      <c r="D488" s="5" t="s">
        <v>170</v>
      </c>
      <c r="E488" s="28" t="s">
        <v>170</v>
      </c>
      <c r="F488" s="28">
        <v>215.1</v>
      </c>
      <c r="G488" s="5">
        <f t="shared" si="63"/>
        <v>7442460</v>
      </c>
      <c r="H488" s="28" t="s">
        <v>170</v>
      </c>
      <c r="I488" s="5" t="s">
        <v>170</v>
      </c>
      <c r="J488" s="53">
        <f t="shared" si="62"/>
        <v>7442460</v>
      </c>
      <c r="K488" s="54">
        <v>2272575</v>
      </c>
      <c r="L488" s="53">
        <v>34600</v>
      </c>
      <c r="N488" s="9"/>
    </row>
    <row r="489" spans="1:14" ht="25.5">
      <c r="A489" s="10">
        <v>29</v>
      </c>
      <c r="B489" s="36" t="s">
        <v>296</v>
      </c>
      <c r="C489" s="5">
        <v>218.5</v>
      </c>
      <c r="D489" s="5" t="s">
        <v>170</v>
      </c>
      <c r="E489" s="28" t="s">
        <v>170</v>
      </c>
      <c r="F489" s="28">
        <v>218.5</v>
      </c>
      <c r="G489" s="5">
        <f t="shared" si="63"/>
        <v>7560100</v>
      </c>
      <c r="H489" s="28" t="s">
        <v>170</v>
      </c>
      <c r="I489" s="5" t="s">
        <v>170</v>
      </c>
      <c r="J489" s="53">
        <f t="shared" si="62"/>
        <v>7560100</v>
      </c>
      <c r="K489" s="54">
        <v>2570875</v>
      </c>
      <c r="L489" s="53">
        <v>34600</v>
      </c>
      <c r="N489" s="9"/>
    </row>
    <row r="490" spans="1:14" ht="25.5">
      <c r="A490" s="10">
        <v>30</v>
      </c>
      <c r="B490" s="36" t="s">
        <v>297</v>
      </c>
      <c r="C490" s="5">
        <v>217.4</v>
      </c>
      <c r="D490" s="5" t="s">
        <v>170</v>
      </c>
      <c r="E490" s="28" t="s">
        <v>170</v>
      </c>
      <c r="F490" s="28">
        <v>217.4</v>
      </c>
      <c r="G490" s="5">
        <f t="shared" si="63"/>
        <v>7522040</v>
      </c>
      <c r="H490" s="28" t="s">
        <v>170</v>
      </c>
      <c r="I490" s="5" t="s">
        <v>170</v>
      </c>
      <c r="J490" s="53">
        <f t="shared" si="62"/>
        <v>7522040</v>
      </c>
      <c r="K490" s="54">
        <v>4655050</v>
      </c>
      <c r="L490" s="53">
        <v>34600</v>
      </c>
      <c r="N490" s="9"/>
    </row>
    <row r="491" spans="1:14" ht="25.5">
      <c r="A491" s="10">
        <v>31</v>
      </c>
      <c r="B491" s="36" t="s">
        <v>298</v>
      </c>
      <c r="C491" s="5">
        <v>218.1</v>
      </c>
      <c r="D491" s="5" t="s">
        <v>170</v>
      </c>
      <c r="E491" s="28" t="s">
        <v>170</v>
      </c>
      <c r="F491" s="28">
        <v>218.1</v>
      </c>
      <c r="G491" s="5">
        <f t="shared" si="63"/>
        <v>7546260</v>
      </c>
      <c r="H491" s="28" t="s">
        <v>170</v>
      </c>
      <c r="I491" s="5" t="s">
        <v>170</v>
      </c>
      <c r="J491" s="53">
        <f t="shared" si="62"/>
        <v>7546260</v>
      </c>
      <c r="K491" s="54">
        <v>2586575</v>
      </c>
      <c r="L491" s="53">
        <v>34600</v>
      </c>
      <c r="N491" s="9"/>
    </row>
    <row r="492" spans="1:14" ht="25.5">
      <c r="A492" s="10">
        <v>32</v>
      </c>
      <c r="B492" s="36" t="s">
        <v>299</v>
      </c>
      <c r="C492" s="5">
        <v>217.6</v>
      </c>
      <c r="D492" s="5" t="s">
        <v>170</v>
      </c>
      <c r="E492" s="28" t="s">
        <v>170</v>
      </c>
      <c r="F492" s="28">
        <v>217.6</v>
      </c>
      <c r="G492" s="5">
        <f t="shared" si="63"/>
        <v>7528960</v>
      </c>
      <c r="H492" s="28" t="s">
        <v>170</v>
      </c>
      <c r="I492" s="5" t="s">
        <v>170</v>
      </c>
      <c r="J492" s="53">
        <f t="shared" si="62"/>
        <v>7528960</v>
      </c>
      <c r="K492" s="54">
        <v>2998700</v>
      </c>
      <c r="L492" s="53">
        <v>34600</v>
      </c>
      <c r="N492" s="9"/>
    </row>
    <row r="493" spans="1:14" ht="25.5">
      <c r="A493" s="10">
        <v>33</v>
      </c>
      <c r="B493" s="36" t="s">
        <v>300</v>
      </c>
      <c r="C493" s="5">
        <v>219.1</v>
      </c>
      <c r="D493" s="5" t="s">
        <v>170</v>
      </c>
      <c r="E493" s="28" t="s">
        <v>170</v>
      </c>
      <c r="F493" s="28">
        <v>219.1</v>
      </c>
      <c r="G493" s="5">
        <f t="shared" si="63"/>
        <v>7580860</v>
      </c>
      <c r="H493" s="28" t="s">
        <v>170</v>
      </c>
      <c r="I493" s="5" t="s">
        <v>170</v>
      </c>
      <c r="J493" s="53">
        <f t="shared" si="62"/>
        <v>7580860</v>
      </c>
      <c r="K493" s="54">
        <v>3371575</v>
      </c>
      <c r="L493" s="53">
        <v>34600</v>
      </c>
      <c r="N493" s="9"/>
    </row>
    <row r="494" spans="1:14" ht="25.5">
      <c r="A494" s="10">
        <v>34</v>
      </c>
      <c r="B494" s="36" t="s">
        <v>410</v>
      </c>
      <c r="C494" s="5">
        <v>218.7</v>
      </c>
      <c r="D494" s="5" t="s">
        <v>170</v>
      </c>
      <c r="E494" s="28" t="s">
        <v>170</v>
      </c>
      <c r="F494" s="28">
        <v>218.7</v>
      </c>
      <c r="G494" s="5">
        <f t="shared" si="63"/>
        <v>7567020</v>
      </c>
      <c r="H494" s="28" t="s">
        <v>170</v>
      </c>
      <c r="I494" s="5" t="s">
        <v>170</v>
      </c>
      <c r="J494" s="53">
        <f t="shared" si="62"/>
        <v>7567020</v>
      </c>
      <c r="K494" s="54">
        <v>2288275</v>
      </c>
      <c r="L494" s="53">
        <v>34600</v>
      </c>
      <c r="N494" s="9"/>
    </row>
    <row r="495" spans="1:14" ht="25.5">
      <c r="A495" s="10">
        <v>35</v>
      </c>
      <c r="B495" s="36" t="s">
        <v>411</v>
      </c>
      <c r="C495" s="5">
        <v>377.2</v>
      </c>
      <c r="D495" s="5" t="s">
        <v>170</v>
      </c>
      <c r="E495" s="28" t="s">
        <v>170</v>
      </c>
      <c r="F495" s="28">
        <v>377.2</v>
      </c>
      <c r="G495" s="5">
        <f t="shared" si="63"/>
        <v>13051120</v>
      </c>
      <c r="H495" s="28" t="s">
        <v>170</v>
      </c>
      <c r="I495" s="5" t="s">
        <v>170</v>
      </c>
      <c r="J495" s="53">
        <f t="shared" si="62"/>
        <v>13051120</v>
      </c>
      <c r="K495" s="54">
        <v>4309650</v>
      </c>
      <c r="L495" s="53">
        <v>34600</v>
      </c>
      <c r="N495" s="9"/>
    </row>
    <row r="496" spans="1:14" ht="25.5">
      <c r="A496" s="10">
        <v>36</v>
      </c>
      <c r="B496" s="36" t="s">
        <v>412</v>
      </c>
      <c r="C496" s="5">
        <v>383.6</v>
      </c>
      <c r="D496" s="5" t="s">
        <v>170</v>
      </c>
      <c r="E496" s="28" t="s">
        <v>170</v>
      </c>
      <c r="F496" s="28">
        <v>383.6</v>
      </c>
      <c r="G496" s="5">
        <f t="shared" si="63"/>
        <v>13272560</v>
      </c>
      <c r="H496" s="28" t="s">
        <v>170</v>
      </c>
      <c r="I496" s="5" t="s">
        <v>170</v>
      </c>
      <c r="J496" s="53">
        <f t="shared" si="62"/>
        <v>13272560</v>
      </c>
      <c r="K496" s="54">
        <v>6188950</v>
      </c>
      <c r="L496" s="53">
        <v>34600</v>
      </c>
      <c r="N496" s="9"/>
    </row>
    <row r="497" spans="1:14" ht="25.5">
      <c r="A497" s="10">
        <v>37</v>
      </c>
      <c r="B497" s="36" t="s">
        <v>413</v>
      </c>
      <c r="C497" s="5">
        <v>327.1</v>
      </c>
      <c r="D497" s="5" t="s">
        <v>170</v>
      </c>
      <c r="E497" s="28" t="s">
        <v>170</v>
      </c>
      <c r="F497" s="28">
        <v>327.1</v>
      </c>
      <c r="G497" s="5">
        <f t="shared" si="63"/>
        <v>11317660</v>
      </c>
      <c r="H497" s="28" t="s">
        <v>170</v>
      </c>
      <c r="I497" s="5" t="s">
        <v>170</v>
      </c>
      <c r="J497" s="53">
        <f t="shared" si="62"/>
        <v>11317660</v>
      </c>
      <c r="K497" s="54">
        <v>624085</v>
      </c>
      <c r="L497" s="53">
        <v>34600</v>
      </c>
      <c r="N497" s="9"/>
    </row>
    <row r="498" spans="1:14" ht="25.5">
      <c r="A498" s="10">
        <v>38</v>
      </c>
      <c r="B498" s="36" t="s">
        <v>414</v>
      </c>
      <c r="C498" s="5">
        <v>462.6</v>
      </c>
      <c r="D498" s="5" t="s">
        <v>170</v>
      </c>
      <c r="E498" s="28" t="s">
        <v>170</v>
      </c>
      <c r="F498" s="28">
        <v>462.6</v>
      </c>
      <c r="G498" s="5">
        <f t="shared" si="63"/>
        <v>16005960</v>
      </c>
      <c r="H498" s="28" t="s">
        <v>170</v>
      </c>
      <c r="I498" s="5" t="s">
        <v>170</v>
      </c>
      <c r="J498" s="53">
        <f t="shared" si="62"/>
        <v>16005960</v>
      </c>
      <c r="K498" s="54">
        <v>3116450</v>
      </c>
      <c r="L498" s="53">
        <v>34600</v>
      </c>
      <c r="N498" s="9"/>
    </row>
    <row r="499" spans="1:14" ht="25.5">
      <c r="A499" s="10">
        <v>39</v>
      </c>
      <c r="B499" s="36" t="s">
        <v>415</v>
      </c>
      <c r="C499" s="5">
        <v>540</v>
      </c>
      <c r="D499" s="5" t="s">
        <v>170</v>
      </c>
      <c r="E499" s="28" t="s">
        <v>170</v>
      </c>
      <c r="F499" s="28">
        <v>540</v>
      </c>
      <c r="G499" s="5">
        <f t="shared" si="63"/>
        <v>18684000</v>
      </c>
      <c r="H499" s="28" t="s">
        <v>170</v>
      </c>
      <c r="I499" s="5" t="s">
        <v>170</v>
      </c>
      <c r="J499" s="53">
        <f t="shared" si="62"/>
        <v>18684000</v>
      </c>
      <c r="K499" s="54">
        <v>235500</v>
      </c>
      <c r="L499" s="53">
        <v>34600</v>
      </c>
      <c r="N499" s="9"/>
    </row>
    <row r="500" spans="1:14" s="82" customFormat="1" ht="30.75" customHeight="1">
      <c r="A500" s="191" t="s">
        <v>116</v>
      </c>
      <c r="B500" s="211"/>
      <c r="C500" s="19">
        <f>SUM(C461:C499)</f>
        <v>17411.4</v>
      </c>
      <c r="D500" s="19" t="s">
        <v>170</v>
      </c>
      <c r="E500" s="19" t="s">
        <v>170</v>
      </c>
      <c r="F500" s="19">
        <f>SUM(F461:F499)</f>
        <v>17411.4</v>
      </c>
      <c r="G500" s="19">
        <f>SUM(G461:G499)</f>
        <v>602434440</v>
      </c>
      <c r="H500" s="19" t="s">
        <v>170</v>
      </c>
      <c r="I500" s="19" t="s">
        <v>170</v>
      </c>
      <c r="J500" s="67">
        <f>SUM(J461:J499)</f>
        <v>602434440</v>
      </c>
      <c r="K500" s="67">
        <f>SUM(K461:K499)</f>
        <v>121676490</v>
      </c>
      <c r="L500" s="67">
        <v>34600</v>
      </c>
      <c r="N500" s="83"/>
    </row>
    <row r="501" spans="1:14" ht="12.75">
      <c r="A501" s="230" t="s">
        <v>337</v>
      </c>
      <c r="B501" s="231"/>
      <c r="C501" s="231"/>
      <c r="D501" s="231"/>
      <c r="E501" s="231"/>
      <c r="F501" s="231"/>
      <c r="G501" s="231"/>
      <c r="H501" s="231"/>
      <c r="I501" s="231"/>
      <c r="J501" s="231"/>
      <c r="K501" s="231"/>
      <c r="L501" s="231"/>
      <c r="N501" s="9"/>
    </row>
    <row r="502" spans="1:14" ht="25.5">
      <c r="A502" s="10">
        <v>1</v>
      </c>
      <c r="B502" s="36" t="s">
        <v>416</v>
      </c>
      <c r="C502" s="5">
        <v>307.6</v>
      </c>
      <c r="D502" s="5">
        <v>307.6</v>
      </c>
      <c r="E502" s="5">
        <f>D502*L502</f>
        <v>10642960</v>
      </c>
      <c r="F502" s="28" t="s">
        <v>170</v>
      </c>
      <c r="G502" s="28" t="s">
        <v>170</v>
      </c>
      <c r="H502" s="28" t="s">
        <v>170</v>
      </c>
      <c r="I502" s="28" t="s">
        <v>170</v>
      </c>
      <c r="J502" s="53">
        <f aca="true" t="shared" si="64" ref="J502:J533">E502</f>
        <v>10642960</v>
      </c>
      <c r="K502" s="54">
        <f aca="true" t="shared" si="65" ref="K502:K533">J502*0.1</f>
        <v>1064296</v>
      </c>
      <c r="L502" s="53">
        <v>34600</v>
      </c>
      <c r="N502" s="9"/>
    </row>
    <row r="503" spans="1:14" ht="25.5">
      <c r="A503" s="10">
        <v>2</v>
      </c>
      <c r="B503" s="36" t="s">
        <v>418</v>
      </c>
      <c r="C503" s="5">
        <v>234.2</v>
      </c>
      <c r="D503" s="5">
        <v>234.2</v>
      </c>
      <c r="E503" s="5">
        <f aca="true" t="shared" si="66" ref="E503:E551">D503*L503</f>
        <v>8103320</v>
      </c>
      <c r="F503" s="28" t="s">
        <v>170</v>
      </c>
      <c r="G503" s="28" t="s">
        <v>170</v>
      </c>
      <c r="H503" s="28" t="s">
        <v>170</v>
      </c>
      <c r="I503" s="28" t="s">
        <v>170</v>
      </c>
      <c r="J503" s="53">
        <f t="shared" si="64"/>
        <v>8103320</v>
      </c>
      <c r="K503" s="54">
        <f t="shared" si="65"/>
        <v>810332</v>
      </c>
      <c r="L503" s="53">
        <v>34600</v>
      </c>
      <c r="N503" s="9"/>
    </row>
    <row r="504" spans="1:14" ht="25.5">
      <c r="A504" s="10">
        <v>3</v>
      </c>
      <c r="B504" s="36" t="s">
        <v>419</v>
      </c>
      <c r="C504" s="5">
        <v>146.7</v>
      </c>
      <c r="D504" s="5">
        <v>146.7</v>
      </c>
      <c r="E504" s="5">
        <f t="shared" si="66"/>
        <v>5075820</v>
      </c>
      <c r="F504" s="28" t="s">
        <v>170</v>
      </c>
      <c r="G504" s="28" t="s">
        <v>170</v>
      </c>
      <c r="H504" s="28" t="s">
        <v>170</v>
      </c>
      <c r="I504" s="28" t="s">
        <v>170</v>
      </c>
      <c r="J504" s="53">
        <f t="shared" si="64"/>
        <v>5075820</v>
      </c>
      <c r="K504" s="54">
        <f t="shared" si="65"/>
        <v>507582</v>
      </c>
      <c r="L504" s="53">
        <v>34600</v>
      </c>
      <c r="N504" s="9"/>
    </row>
    <row r="505" spans="1:14" ht="25.5">
      <c r="A505" s="10">
        <v>4</v>
      </c>
      <c r="B505" s="36" t="s">
        <v>420</v>
      </c>
      <c r="C505" s="5">
        <v>411.4</v>
      </c>
      <c r="D505" s="5">
        <v>411.4</v>
      </c>
      <c r="E505" s="5">
        <f t="shared" si="66"/>
        <v>14234440</v>
      </c>
      <c r="F505" s="28" t="s">
        <v>170</v>
      </c>
      <c r="G505" s="28" t="s">
        <v>170</v>
      </c>
      <c r="H505" s="28" t="s">
        <v>170</v>
      </c>
      <c r="I505" s="28" t="s">
        <v>170</v>
      </c>
      <c r="J505" s="53">
        <f t="shared" si="64"/>
        <v>14234440</v>
      </c>
      <c r="K505" s="54">
        <f t="shared" si="65"/>
        <v>1423444</v>
      </c>
      <c r="L505" s="53">
        <v>34600</v>
      </c>
      <c r="N505" s="9"/>
    </row>
    <row r="506" spans="1:14" ht="25.5">
      <c r="A506" s="10">
        <v>5</v>
      </c>
      <c r="B506" s="36" t="s">
        <v>421</v>
      </c>
      <c r="C506" s="5">
        <v>107.7</v>
      </c>
      <c r="D506" s="5">
        <v>107.7</v>
      </c>
      <c r="E506" s="5">
        <f t="shared" si="66"/>
        <v>3726420</v>
      </c>
      <c r="F506" s="28" t="s">
        <v>170</v>
      </c>
      <c r="G506" s="28" t="s">
        <v>170</v>
      </c>
      <c r="H506" s="28" t="s">
        <v>170</v>
      </c>
      <c r="I506" s="28" t="s">
        <v>170</v>
      </c>
      <c r="J506" s="53">
        <f t="shared" si="64"/>
        <v>3726420</v>
      </c>
      <c r="K506" s="54">
        <f t="shared" si="65"/>
        <v>372642</v>
      </c>
      <c r="L506" s="53">
        <v>34600</v>
      </c>
      <c r="N506" s="9"/>
    </row>
    <row r="507" spans="1:14" ht="25.5">
      <c r="A507" s="10">
        <v>6</v>
      </c>
      <c r="B507" s="36" t="s">
        <v>422</v>
      </c>
      <c r="C507" s="5">
        <v>142.5</v>
      </c>
      <c r="D507" s="5">
        <v>142.5</v>
      </c>
      <c r="E507" s="5">
        <f t="shared" si="66"/>
        <v>4930500</v>
      </c>
      <c r="F507" s="28" t="s">
        <v>170</v>
      </c>
      <c r="G507" s="28" t="s">
        <v>170</v>
      </c>
      <c r="H507" s="28" t="s">
        <v>170</v>
      </c>
      <c r="I507" s="28" t="s">
        <v>170</v>
      </c>
      <c r="J507" s="53">
        <f t="shared" si="64"/>
        <v>4930500</v>
      </c>
      <c r="K507" s="54">
        <f t="shared" si="65"/>
        <v>493050</v>
      </c>
      <c r="L507" s="53">
        <v>34600</v>
      </c>
      <c r="N507" s="9"/>
    </row>
    <row r="508" spans="1:14" ht="25.5">
      <c r="A508" s="10">
        <v>7</v>
      </c>
      <c r="B508" s="36" t="s">
        <v>423</v>
      </c>
      <c r="C508" s="5">
        <v>156.4</v>
      </c>
      <c r="D508" s="5">
        <v>156.4</v>
      </c>
      <c r="E508" s="5">
        <f t="shared" si="66"/>
        <v>5411440</v>
      </c>
      <c r="F508" s="28" t="s">
        <v>170</v>
      </c>
      <c r="G508" s="28" t="s">
        <v>170</v>
      </c>
      <c r="H508" s="28" t="s">
        <v>170</v>
      </c>
      <c r="I508" s="28" t="s">
        <v>170</v>
      </c>
      <c r="J508" s="53">
        <f t="shared" si="64"/>
        <v>5411440</v>
      </c>
      <c r="K508" s="54">
        <f t="shared" si="65"/>
        <v>541144</v>
      </c>
      <c r="L508" s="53">
        <v>34600</v>
      </c>
      <c r="N508" s="9"/>
    </row>
    <row r="509" spans="1:14" ht="25.5">
      <c r="A509" s="10">
        <v>8</v>
      </c>
      <c r="B509" s="36" t="s">
        <v>425</v>
      </c>
      <c r="C509" s="5">
        <v>396.6</v>
      </c>
      <c r="D509" s="5">
        <v>396.6</v>
      </c>
      <c r="E509" s="5">
        <f t="shared" si="66"/>
        <v>13722360</v>
      </c>
      <c r="F509" s="28" t="s">
        <v>170</v>
      </c>
      <c r="G509" s="28" t="s">
        <v>170</v>
      </c>
      <c r="H509" s="28" t="s">
        <v>170</v>
      </c>
      <c r="I509" s="28" t="s">
        <v>170</v>
      </c>
      <c r="J509" s="53">
        <f t="shared" si="64"/>
        <v>13722360</v>
      </c>
      <c r="K509" s="54">
        <f t="shared" si="65"/>
        <v>1372236</v>
      </c>
      <c r="L509" s="53">
        <v>34600</v>
      </c>
      <c r="N509" s="9"/>
    </row>
    <row r="510" spans="1:14" ht="25.5">
      <c r="A510" s="10">
        <v>9</v>
      </c>
      <c r="B510" s="36" t="s">
        <v>426</v>
      </c>
      <c r="C510" s="5">
        <v>328.4</v>
      </c>
      <c r="D510" s="5">
        <v>328.4</v>
      </c>
      <c r="E510" s="5">
        <f t="shared" si="66"/>
        <v>11362640</v>
      </c>
      <c r="F510" s="28" t="s">
        <v>170</v>
      </c>
      <c r="G510" s="28" t="s">
        <v>170</v>
      </c>
      <c r="H510" s="28" t="s">
        <v>170</v>
      </c>
      <c r="I510" s="28" t="s">
        <v>170</v>
      </c>
      <c r="J510" s="53">
        <f t="shared" si="64"/>
        <v>11362640</v>
      </c>
      <c r="K510" s="54">
        <f t="shared" si="65"/>
        <v>1136264</v>
      </c>
      <c r="L510" s="53">
        <v>34600</v>
      </c>
      <c r="N510" s="9"/>
    </row>
    <row r="511" spans="1:14" ht="25.5">
      <c r="A511" s="10">
        <v>10</v>
      </c>
      <c r="B511" s="36" t="s">
        <v>427</v>
      </c>
      <c r="C511" s="5">
        <v>314.4</v>
      </c>
      <c r="D511" s="5">
        <v>314.4</v>
      </c>
      <c r="E511" s="5">
        <f t="shared" si="66"/>
        <v>10878240</v>
      </c>
      <c r="F511" s="28" t="s">
        <v>170</v>
      </c>
      <c r="G511" s="28" t="s">
        <v>170</v>
      </c>
      <c r="H511" s="28" t="s">
        <v>170</v>
      </c>
      <c r="I511" s="28" t="s">
        <v>170</v>
      </c>
      <c r="J511" s="53">
        <f t="shared" si="64"/>
        <v>10878240</v>
      </c>
      <c r="K511" s="54">
        <f t="shared" si="65"/>
        <v>1087824</v>
      </c>
      <c r="L511" s="53">
        <v>34600</v>
      </c>
      <c r="N511" s="9"/>
    </row>
    <row r="512" spans="1:14" ht="25.5">
      <c r="A512" s="10">
        <v>11</v>
      </c>
      <c r="B512" s="36" t="s">
        <v>428</v>
      </c>
      <c r="C512" s="5">
        <v>366.8</v>
      </c>
      <c r="D512" s="5">
        <v>366.8</v>
      </c>
      <c r="E512" s="5">
        <f t="shared" si="66"/>
        <v>12691280</v>
      </c>
      <c r="F512" s="28" t="s">
        <v>170</v>
      </c>
      <c r="G512" s="28" t="s">
        <v>170</v>
      </c>
      <c r="H512" s="28" t="s">
        <v>170</v>
      </c>
      <c r="I512" s="28" t="s">
        <v>170</v>
      </c>
      <c r="J512" s="53">
        <f t="shared" si="64"/>
        <v>12691280</v>
      </c>
      <c r="K512" s="54">
        <f t="shared" si="65"/>
        <v>1269128</v>
      </c>
      <c r="L512" s="53">
        <v>34600</v>
      </c>
      <c r="N512" s="9"/>
    </row>
    <row r="513" spans="1:14" ht="25.5">
      <c r="A513" s="10">
        <v>12</v>
      </c>
      <c r="B513" s="36" t="s">
        <v>429</v>
      </c>
      <c r="C513" s="5">
        <v>323.8</v>
      </c>
      <c r="D513" s="5">
        <v>323.8</v>
      </c>
      <c r="E513" s="5">
        <f t="shared" si="66"/>
        <v>11203480</v>
      </c>
      <c r="F513" s="28" t="s">
        <v>170</v>
      </c>
      <c r="G513" s="28" t="s">
        <v>170</v>
      </c>
      <c r="H513" s="28" t="s">
        <v>170</v>
      </c>
      <c r="I513" s="28" t="s">
        <v>170</v>
      </c>
      <c r="J513" s="53">
        <f t="shared" si="64"/>
        <v>11203480</v>
      </c>
      <c r="K513" s="54">
        <f t="shared" si="65"/>
        <v>1120348</v>
      </c>
      <c r="L513" s="53">
        <v>34600</v>
      </c>
      <c r="N513" s="9"/>
    </row>
    <row r="514" spans="1:14" ht="25.5">
      <c r="A514" s="10">
        <v>13</v>
      </c>
      <c r="B514" s="36" t="s">
        <v>436</v>
      </c>
      <c r="C514" s="5">
        <v>322.8</v>
      </c>
      <c r="D514" s="5">
        <v>322.8</v>
      </c>
      <c r="E514" s="5">
        <f t="shared" si="66"/>
        <v>11168880</v>
      </c>
      <c r="F514" s="28" t="s">
        <v>170</v>
      </c>
      <c r="G514" s="28" t="s">
        <v>170</v>
      </c>
      <c r="H514" s="28" t="s">
        <v>170</v>
      </c>
      <c r="I514" s="28" t="s">
        <v>170</v>
      </c>
      <c r="J514" s="53">
        <f t="shared" si="64"/>
        <v>11168880</v>
      </c>
      <c r="K514" s="54">
        <f t="shared" si="65"/>
        <v>1116888</v>
      </c>
      <c r="L514" s="53">
        <v>34600</v>
      </c>
      <c r="N514" s="9"/>
    </row>
    <row r="515" spans="1:14" ht="25.5">
      <c r="A515" s="10">
        <v>14</v>
      </c>
      <c r="B515" s="36" t="s">
        <v>437</v>
      </c>
      <c r="C515" s="5">
        <v>320.9</v>
      </c>
      <c r="D515" s="5">
        <v>320.9</v>
      </c>
      <c r="E515" s="5">
        <f t="shared" si="66"/>
        <v>11103140</v>
      </c>
      <c r="F515" s="28" t="s">
        <v>170</v>
      </c>
      <c r="G515" s="28" t="s">
        <v>170</v>
      </c>
      <c r="H515" s="28" t="s">
        <v>170</v>
      </c>
      <c r="I515" s="28" t="s">
        <v>170</v>
      </c>
      <c r="J515" s="53">
        <f t="shared" si="64"/>
        <v>11103140</v>
      </c>
      <c r="K515" s="54">
        <f t="shared" si="65"/>
        <v>1110314</v>
      </c>
      <c r="L515" s="53">
        <v>34600</v>
      </c>
      <c r="N515" s="9"/>
    </row>
    <row r="516" spans="1:14" ht="25.5">
      <c r="A516" s="10">
        <v>15</v>
      </c>
      <c r="B516" s="36" t="s">
        <v>438</v>
      </c>
      <c r="C516" s="5">
        <v>328.3</v>
      </c>
      <c r="D516" s="5">
        <v>328.3</v>
      </c>
      <c r="E516" s="5">
        <f t="shared" si="66"/>
        <v>11359180</v>
      </c>
      <c r="F516" s="28" t="s">
        <v>170</v>
      </c>
      <c r="G516" s="28" t="s">
        <v>170</v>
      </c>
      <c r="H516" s="28" t="s">
        <v>170</v>
      </c>
      <c r="I516" s="28" t="s">
        <v>170</v>
      </c>
      <c r="J516" s="53">
        <f t="shared" si="64"/>
        <v>11359180</v>
      </c>
      <c r="K516" s="54">
        <f t="shared" si="65"/>
        <v>1135918</v>
      </c>
      <c r="L516" s="53">
        <v>34600</v>
      </c>
      <c r="N516" s="9"/>
    </row>
    <row r="517" spans="1:14" ht="25.5">
      <c r="A517" s="10">
        <v>16</v>
      </c>
      <c r="B517" s="36" t="s">
        <v>439</v>
      </c>
      <c r="C517" s="5">
        <v>366.1</v>
      </c>
      <c r="D517" s="5">
        <v>366.1</v>
      </c>
      <c r="E517" s="5">
        <f t="shared" si="66"/>
        <v>12667060</v>
      </c>
      <c r="F517" s="28" t="s">
        <v>170</v>
      </c>
      <c r="G517" s="28" t="s">
        <v>170</v>
      </c>
      <c r="H517" s="28" t="s">
        <v>170</v>
      </c>
      <c r="I517" s="28" t="s">
        <v>170</v>
      </c>
      <c r="J517" s="53">
        <f t="shared" si="64"/>
        <v>12667060</v>
      </c>
      <c r="K517" s="54">
        <f t="shared" si="65"/>
        <v>1266706</v>
      </c>
      <c r="L517" s="53">
        <v>34600</v>
      </c>
      <c r="N517" s="9"/>
    </row>
    <row r="518" spans="1:14" ht="25.5">
      <c r="A518" s="10">
        <v>17</v>
      </c>
      <c r="B518" s="36" t="s">
        <v>440</v>
      </c>
      <c r="C518" s="5">
        <v>331.9</v>
      </c>
      <c r="D518" s="5">
        <v>331.9</v>
      </c>
      <c r="E518" s="5">
        <f t="shared" si="66"/>
        <v>11483740</v>
      </c>
      <c r="F518" s="28" t="s">
        <v>170</v>
      </c>
      <c r="G518" s="28" t="s">
        <v>170</v>
      </c>
      <c r="H518" s="28" t="s">
        <v>170</v>
      </c>
      <c r="I518" s="28" t="s">
        <v>170</v>
      </c>
      <c r="J518" s="53">
        <f t="shared" si="64"/>
        <v>11483740</v>
      </c>
      <c r="K518" s="54">
        <f t="shared" si="65"/>
        <v>1148374</v>
      </c>
      <c r="L518" s="53">
        <v>34600</v>
      </c>
      <c r="N518" s="9"/>
    </row>
    <row r="519" spans="1:14" ht="25.5">
      <c r="A519" s="10">
        <v>18</v>
      </c>
      <c r="B519" s="36" t="s">
        <v>301</v>
      </c>
      <c r="C519" s="5">
        <v>323.9</v>
      </c>
      <c r="D519" s="5">
        <v>323.9</v>
      </c>
      <c r="E519" s="5">
        <f t="shared" si="66"/>
        <v>11206940</v>
      </c>
      <c r="F519" s="28" t="s">
        <v>170</v>
      </c>
      <c r="G519" s="28" t="s">
        <v>170</v>
      </c>
      <c r="H519" s="28" t="s">
        <v>170</v>
      </c>
      <c r="I519" s="28" t="s">
        <v>170</v>
      </c>
      <c r="J519" s="53">
        <f t="shared" si="64"/>
        <v>11206940</v>
      </c>
      <c r="K519" s="54">
        <f t="shared" si="65"/>
        <v>1120694</v>
      </c>
      <c r="L519" s="53">
        <v>34600</v>
      </c>
      <c r="N519" s="9"/>
    </row>
    <row r="520" spans="1:14" ht="25.5">
      <c r="A520" s="10">
        <v>19</v>
      </c>
      <c r="B520" s="36" t="s">
        <v>302</v>
      </c>
      <c r="C520" s="5">
        <v>284.9</v>
      </c>
      <c r="D520" s="5">
        <v>284.9</v>
      </c>
      <c r="E520" s="5">
        <f t="shared" si="66"/>
        <v>9857540</v>
      </c>
      <c r="F520" s="28" t="s">
        <v>170</v>
      </c>
      <c r="G520" s="28" t="s">
        <v>170</v>
      </c>
      <c r="H520" s="28" t="s">
        <v>170</v>
      </c>
      <c r="I520" s="28" t="s">
        <v>170</v>
      </c>
      <c r="J520" s="53">
        <f t="shared" si="64"/>
        <v>9857540</v>
      </c>
      <c r="K520" s="54">
        <f t="shared" si="65"/>
        <v>985754</v>
      </c>
      <c r="L520" s="53">
        <v>34600</v>
      </c>
      <c r="N520" s="9"/>
    </row>
    <row r="521" spans="1:14" ht="25.5">
      <c r="A521" s="10">
        <v>20</v>
      </c>
      <c r="B521" s="36" t="s">
        <v>303</v>
      </c>
      <c r="C521" s="5">
        <v>254.5</v>
      </c>
      <c r="D521" s="5">
        <v>254.5</v>
      </c>
      <c r="E521" s="5">
        <f t="shared" si="66"/>
        <v>8805700</v>
      </c>
      <c r="F521" s="28" t="s">
        <v>170</v>
      </c>
      <c r="G521" s="28" t="s">
        <v>170</v>
      </c>
      <c r="H521" s="28" t="s">
        <v>170</v>
      </c>
      <c r="I521" s="28" t="s">
        <v>170</v>
      </c>
      <c r="J521" s="53">
        <f t="shared" si="64"/>
        <v>8805700</v>
      </c>
      <c r="K521" s="54">
        <f t="shared" si="65"/>
        <v>880570</v>
      </c>
      <c r="L521" s="53">
        <v>34600</v>
      </c>
      <c r="N521" s="9"/>
    </row>
    <row r="522" spans="1:14" ht="25.5">
      <c r="A522" s="10">
        <v>21</v>
      </c>
      <c r="B522" s="36" t="s">
        <v>304</v>
      </c>
      <c r="C522" s="5">
        <v>243.6</v>
      </c>
      <c r="D522" s="5">
        <v>243.6</v>
      </c>
      <c r="E522" s="5">
        <f t="shared" si="66"/>
        <v>8428560</v>
      </c>
      <c r="F522" s="28" t="s">
        <v>170</v>
      </c>
      <c r="G522" s="28" t="s">
        <v>170</v>
      </c>
      <c r="H522" s="28" t="s">
        <v>170</v>
      </c>
      <c r="I522" s="28" t="s">
        <v>170</v>
      </c>
      <c r="J522" s="53">
        <f t="shared" si="64"/>
        <v>8428560</v>
      </c>
      <c r="K522" s="54">
        <f t="shared" si="65"/>
        <v>842856</v>
      </c>
      <c r="L522" s="53">
        <v>34600</v>
      </c>
      <c r="N522" s="9"/>
    </row>
    <row r="523" spans="1:14" ht="25.5">
      <c r="A523" s="10">
        <v>22</v>
      </c>
      <c r="B523" s="36" t="s">
        <v>305</v>
      </c>
      <c r="C523" s="5">
        <v>243.2</v>
      </c>
      <c r="D523" s="5">
        <v>243.2</v>
      </c>
      <c r="E523" s="5">
        <f t="shared" si="66"/>
        <v>8414720</v>
      </c>
      <c r="F523" s="28" t="s">
        <v>170</v>
      </c>
      <c r="G523" s="28" t="s">
        <v>170</v>
      </c>
      <c r="H523" s="28" t="s">
        <v>170</v>
      </c>
      <c r="I523" s="28" t="s">
        <v>170</v>
      </c>
      <c r="J523" s="53">
        <f t="shared" si="64"/>
        <v>8414720</v>
      </c>
      <c r="K523" s="54">
        <f t="shared" si="65"/>
        <v>841472</v>
      </c>
      <c r="L523" s="53">
        <v>34600</v>
      </c>
      <c r="N523" s="9"/>
    </row>
    <row r="524" spans="1:14" ht="25.5">
      <c r="A524" s="10">
        <v>23</v>
      </c>
      <c r="B524" s="36" t="s">
        <v>306</v>
      </c>
      <c r="C524" s="5">
        <v>286.9</v>
      </c>
      <c r="D524" s="5">
        <v>286.9</v>
      </c>
      <c r="E524" s="5">
        <f t="shared" si="66"/>
        <v>9926740</v>
      </c>
      <c r="F524" s="28" t="s">
        <v>170</v>
      </c>
      <c r="G524" s="28" t="s">
        <v>170</v>
      </c>
      <c r="H524" s="28" t="s">
        <v>170</v>
      </c>
      <c r="I524" s="28" t="s">
        <v>170</v>
      </c>
      <c r="J524" s="53">
        <f t="shared" si="64"/>
        <v>9926740</v>
      </c>
      <c r="K524" s="54">
        <f t="shared" si="65"/>
        <v>992674</v>
      </c>
      <c r="L524" s="53">
        <v>34600</v>
      </c>
      <c r="N524" s="9"/>
    </row>
    <row r="525" spans="1:14" ht="25.5">
      <c r="A525" s="10">
        <v>24</v>
      </c>
      <c r="B525" s="36" t="s">
        <v>307</v>
      </c>
      <c r="C525" s="5">
        <v>255</v>
      </c>
      <c r="D525" s="5">
        <v>255</v>
      </c>
      <c r="E525" s="5">
        <f t="shared" si="66"/>
        <v>8823000</v>
      </c>
      <c r="F525" s="28" t="s">
        <v>170</v>
      </c>
      <c r="G525" s="28" t="s">
        <v>170</v>
      </c>
      <c r="H525" s="28" t="s">
        <v>170</v>
      </c>
      <c r="I525" s="28" t="s">
        <v>170</v>
      </c>
      <c r="J525" s="53">
        <f t="shared" si="64"/>
        <v>8823000</v>
      </c>
      <c r="K525" s="54">
        <f t="shared" si="65"/>
        <v>882300</v>
      </c>
      <c r="L525" s="53">
        <v>34600</v>
      </c>
      <c r="N525" s="9"/>
    </row>
    <row r="526" spans="1:14" ht="25.5">
      <c r="A526" s="10">
        <v>25</v>
      </c>
      <c r="B526" s="36" t="s">
        <v>308</v>
      </c>
      <c r="C526" s="5">
        <v>442.6</v>
      </c>
      <c r="D526" s="5">
        <v>442.6</v>
      </c>
      <c r="E526" s="5">
        <f t="shared" si="66"/>
        <v>15313960</v>
      </c>
      <c r="F526" s="28" t="s">
        <v>170</v>
      </c>
      <c r="G526" s="28" t="s">
        <v>170</v>
      </c>
      <c r="H526" s="28" t="s">
        <v>170</v>
      </c>
      <c r="I526" s="28" t="s">
        <v>170</v>
      </c>
      <c r="J526" s="53">
        <f t="shared" si="64"/>
        <v>15313960</v>
      </c>
      <c r="K526" s="54">
        <f t="shared" si="65"/>
        <v>1531396</v>
      </c>
      <c r="L526" s="53">
        <v>34600</v>
      </c>
      <c r="N526" s="9"/>
    </row>
    <row r="527" spans="1:14" ht="25.5">
      <c r="A527" s="10">
        <v>26</v>
      </c>
      <c r="B527" s="36" t="s">
        <v>309</v>
      </c>
      <c r="C527" s="5">
        <v>283.2</v>
      </c>
      <c r="D527" s="5">
        <v>283.2</v>
      </c>
      <c r="E527" s="5">
        <f t="shared" si="66"/>
        <v>9798720</v>
      </c>
      <c r="F527" s="28" t="s">
        <v>170</v>
      </c>
      <c r="G527" s="28" t="s">
        <v>170</v>
      </c>
      <c r="H527" s="28" t="s">
        <v>170</v>
      </c>
      <c r="I527" s="28" t="s">
        <v>170</v>
      </c>
      <c r="J527" s="53">
        <f t="shared" si="64"/>
        <v>9798720</v>
      </c>
      <c r="K527" s="54">
        <f t="shared" si="65"/>
        <v>979872</v>
      </c>
      <c r="L527" s="53">
        <v>34600</v>
      </c>
      <c r="N527" s="9"/>
    </row>
    <row r="528" spans="1:14" ht="25.5">
      <c r="A528" s="10">
        <v>27</v>
      </c>
      <c r="B528" s="36" t="s">
        <v>310</v>
      </c>
      <c r="C528" s="5">
        <v>283.2</v>
      </c>
      <c r="D528" s="5">
        <v>283.2</v>
      </c>
      <c r="E528" s="5">
        <f t="shared" si="66"/>
        <v>9798720</v>
      </c>
      <c r="F528" s="28" t="s">
        <v>170</v>
      </c>
      <c r="G528" s="28" t="s">
        <v>170</v>
      </c>
      <c r="H528" s="28" t="s">
        <v>170</v>
      </c>
      <c r="I528" s="28" t="s">
        <v>170</v>
      </c>
      <c r="J528" s="53">
        <f t="shared" si="64"/>
        <v>9798720</v>
      </c>
      <c r="K528" s="54">
        <f t="shared" si="65"/>
        <v>979872</v>
      </c>
      <c r="L528" s="53">
        <v>34600</v>
      </c>
      <c r="N528" s="9"/>
    </row>
    <row r="529" spans="1:14" ht="25.5">
      <c r="A529" s="10">
        <v>28</v>
      </c>
      <c r="B529" s="36" t="s">
        <v>311</v>
      </c>
      <c r="C529" s="5">
        <v>300.3</v>
      </c>
      <c r="D529" s="5">
        <v>300.3</v>
      </c>
      <c r="E529" s="5">
        <f t="shared" si="66"/>
        <v>10390380</v>
      </c>
      <c r="F529" s="28" t="s">
        <v>170</v>
      </c>
      <c r="G529" s="28" t="s">
        <v>170</v>
      </c>
      <c r="H529" s="28" t="s">
        <v>170</v>
      </c>
      <c r="I529" s="28" t="s">
        <v>170</v>
      </c>
      <c r="J529" s="53">
        <f t="shared" si="64"/>
        <v>10390380</v>
      </c>
      <c r="K529" s="54">
        <f t="shared" si="65"/>
        <v>1039038</v>
      </c>
      <c r="L529" s="53">
        <v>34600</v>
      </c>
      <c r="N529" s="9"/>
    </row>
    <row r="530" spans="1:14" ht="25.5">
      <c r="A530" s="10">
        <v>29</v>
      </c>
      <c r="B530" s="36" t="s">
        <v>312</v>
      </c>
      <c r="C530" s="5">
        <v>334.3</v>
      </c>
      <c r="D530" s="5">
        <v>334.3</v>
      </c>
      <c r="E530" s="5">
        <f t="shared" si="66"/>
        <v>11566780</v>
      </c>
      <c r="F530" s="28" t="s">
        <v>170</v>
      </c>
      <c r="G530" s="28" t="s">
        <v>170</v>
      </c>
      <c r="H530" s="28" t="s">
        <v>170</v>
      </c>
      <c r="I530" s="28" t="s">
        <v>170</v>
      </c>
      <c r="J530" s="53">
        <f t="shared" si="64"/>
        <v>11566780</v>
      </c>
      <c r="K530" s="54">
        <f t="shared" si="65"/>
        <v>1156678</v>
      </c>
      <c r="L530" s="53">
        <v>34600</v>
      </c>
      <c r="N530" s="9"/>
    </row>
    <row r="531" spans="1:14" ht="25.5">
      <c r="A531" s="10">
        <v>30</v>
      </c>
      <c r="B531" s="36" t="s">
        <v>313</v>
      </c>
      <c r="C531" s="5">
        <v>386.1</v>
      </c>
      <c r="D531" s="5">
        <v>386.1</v>
      </c>
      <c r="E531" s="5">
        <f t="shared" si="66"/>
        <v>13359060</v>
      </c>
      <c r="F531" s="28" t="s">
        <v>170</v>
      </c>
      <c r="G531" s="28" t="s">
        <v>170</v>
      </c>
      <c r="H531" s="28" t="s">
        <v>170</v>
      </c>
      <c r="I531" s="28" t="s">
        <v>170</v>
      </c>
      <c r="J531" s="53">
        <f t="shared" si="64"/>
        <v>13359060</v>
      </c>
      <c r="K531" s="54">
        <f t="shared" si="65"/>
        <v>1335906</v>
      </c>
      <c r="L531" s="53">
        <v>34600</v>
      </c>
      <c r="N531" s="9"/>
    </row>
    <row r="532" spans="1:14" ht="25.5">
      <c r="A532" s="10">
        <v>31</v>
      </c>
      <c r="B532" s="36" t="s">
        <v>314</v>
      </c>
      <c r="C532" s="5">
        <v>399.8</v>
      </c>
      <c r="D532" s="5">
        <v>399.8</v>
      </c>
      <c r="E532" s="5">
        <f t="shared" si="66"/>
        <v>13833080</v>
      </c>
      <c r="F532" s="28" t="s">
        <v>170</v>
      </c>
      <c r="G532" s="28" t="s">
        <v>170</v>
      </c>
      <c r="H532" s="28" t="s">
        <v>170</v>
      </c>
      <c r="I532" s="28" t="s">
        <v>170</v>
      </c>
      <c r="J532" s="53">
        <f t="shared" si="64"/>
        <v>13833080</v>
      </c>
      <c r="K532" s="54">
        <f t="shared" si="65"/>
        <v>1383308</v>
      </c>
      <c r="L532" s="53">
        <v>34600</v>
      </c>
      <c r="N532" s="9"/>
    </row>
    <row r="533" spans="1:14" ht="25.5">
      <c r="A533" s="10">
        <v>32</v>
      </c>
      <c r="B533" s="36" t="s">
        <v>315</v>
      </c>
      <c r="C533" s="5">
        <v>318.3</v>
      </c>
      <c r="D533" s="5">
        <v>318.3</v>
      </c>
      <c r="E533" s="5">
        <f t="shared" si="66"/>
        <v>11013180</v>
      </c>
      <c r="F533" s="28" t="s">
        <v>170</v>
      </c>
      <c r="G533" s="28" t="s">
        <v>170</v>
      </c>
      <c r="H533" s="28" t="s">
        <v>170</v>
      </c>
      <c r="I533" s="28" t="s">
        <v>170</v>
      </c>
      <c r="J533" s="53">
        <f t="shared" si="64"/>
        <v>11013180</v>
      </c>
      <c r="K533" s="54">
        <f t="shared" si="65"/>
        <v>1101318</v>
      </c>
      <c r="L533" s="53">
        <v>34600</v>
      </c>
      <c r="N533" s="9"/>
    </row>
    <row r="534" spans="1:14" ht="25.5">
      <c r="A534" s="10">
        <v>33</v>
      </c>
      <c r="B534" s="36" t="s">
        <v>316</v>
      </c>
      <c r="C534" s="5">
        <v>316.7</v>
      </c>
      <c r="D534" s="5">
        <v>316.7</v>
      </c>
      <c r="E534" s="5">
        <f t="shared" si="66"/>
        <v>10957820</v>
      </c>
      <c r="F534" s="28" t="s">
        <v>170</v>
      </c>
      <c r="G534" s="28" t="s">
        <v>170</v>
      </c>
      <c r="H534" s="28" t="s">
        <v>170</v>
      </c>
      <c r="I534" s="28" t="s">
        <v>170</v>
      </c>
      <c r="J534" s="53">
        <f aca="true" t="shared" si="67" ref="J534:J551">E534</f>
        <v>10957820</v>
      </c>
      <c r="K534" s="54">
        <f aca="true" t="shared" si="68" ref="K534:K551">J534*0.1</f>
        <v>1095782</v>
      </c>
      <c r="L534" s="53">
        <v>34600</v>
      </c>
      <c r="N534" s="9"/>
    </row>
    <row r="535" spans="1:14" ht="25.5">
      <c r="A535" s="10">
        <v>34</v>
      </c>
      <c r="B535" s="36" t="s">
        <v>317</v>
      </c>
      <c r="C535" s="5">
        <v>311.7</v>
      </c>
      <c r="D535" s="5">
        <v>311.7</v>
      </c>
      <c r="E535" s="5">
        <f t="shared" si="66"/>
        <v>10784820</v>
      </c>
      <c r="F535" s="28" t="s">
        <v>170</v>
      </c>
      <c r="G535" s="28" t="s">
        <v>170</v>
      </c>
      <c r="H535" s="28" t="s">
        <v>170</v>
      </c>
      <c r="I535" s="28" t="s">
        <v>170</v>
      </c>
      <c r="J535" s="53">
        <f t="shared" si="67"/>
        <v>10784820</v>
      </c>
      <c r="K535" s="54">
        <f t="shared" si="68"/>
        <v>1078482</v>
      </c>
      <c r="L535" s="53">
        <v>34600</v>
      </c>
      <c r="N535" s="9"/>
    </row>
    <row r="536" spans="1:14" ht="25.5">
      <c r="A536" s="10">
        <v>35</v>
      </c>
      <c r="B536" s="36" t="s">
        <v>318</v>
      </c>
      <c r="C536" s="5">
        <v>458.6</v>
      </c>
      <c r="D536" s="5">
        <v>458.6</v>
      </c>
      <c r="E536" s="5">
        <f t="shared" si="66"/>
        <v>15867560</v>
      </c>
      <c r="F536" s="28" t="s">
        <v>170</v>
      </c>
      <c r="G536" s="28" t="s">
        <v>170</v>
      </c>
      <c r="H536" s="28" t="s">
        <v>170</v>
      </c>
      <c r="I536" s="28" t="s">
        <v>170</v>
      </c>
      <c r="J536" s="53">
        <f t="shared" si="67"/>
        <v>15867560</v>
      </c>
      <c r="K536" s="54">
        <f t="shared" si="68"/>
        <v>1586756</v>
      </c>
      <c r="L536" s="53">
        <v>34600</v>
      </c>
      <c r="N536" s="9"/>
    </row>
    <row r="537" spans="1:14" ht="25.5">
      <c r="A537" s="10">
        <v>36</v>
      </c>
      <c r="B537" s="36" t="s">
        <v>319</v>
      </c>
      <c r="C537" s="5">
        <v>261.7</v>
      </c>
      <c r="D537" s="5">
        <v>261.7</v>
      </c>
      <c r="E537" s="5">
        <f t="shared" si="66"/>
        <v>9054820</v>
      </c>
      <c r="F537" s="28" t="s">
        <v>170</v>
      </c>
      <c r="G537" s="28" t="s">
        <v>170</v>
      </c>
      <c r="H537" s="28" t="s">
        <v>170</v>
      </c>
      <c r="I537" s="28" t="s">
        <v>170</v>
      </c>
      <c r="J537" s="53">
        <f t="shared" si="67"/>
        <v>9054820</v>
      </c>
      <c r="K537" s="54">
        <f t="shared" si="68"/>
        <v>905482</v>
      </c>
      <c r="L537" s="53">
        <v>34600</v>
      </c>
      <c r="N537" s="9"/>
    </row>
    <row r="538" spans="1:14" ht="25.5">
      <c r="A538" s="10">
        <v>37</v>
      </c>
      <c r="B538" s="36" t="s">
        <v>320</v>
      </c>
      <c r="C538" s="5">
        <v>260.6</v>
      </c>
      <c r="D538" s="5">
        <v>260.6</v>
      </c>
      <c r="E538" s="5">
        <f t="shared" si="66"/>
        <v>9016760</v>
      </c>
      <c r="F538" s="28" t="s">
        <v>170</v>
      </c>
      <c r="G538" s="28" t="s">
        <v>170</v>
      </c>
      <c r="H538" s="28" t="s">
        <v>170</v>
      </c>
      <c r="I538" s="28" t="s">
        <v>170</v>
      </c>
      <c r="J538" s="53">
        <f t="shared" si="67"/>
        <v>9016760</v>
      </c>
      <c r="K538" s="54">
        <f t="shared" si="68"/>
        <v>901676</v>
      </c>
      <c r="L538" s="53">
        <v>34600</v>
      </c>
      <c r="N538" s="9"/>
    </row>
    <row r="539" spans="1:14" ht="25.5">
      <c r="A539" s="10">
        <v>38</v>
      </c>
      <c r="B539" s="36" t="s">
        <v>321</v>
      </c>
      <c r="C539" s="5">
        <v>258.9</v>
      </c>
      <c r="D539" s="5">
        <v>258.9</v>
      </c>
      <c r="E539" s="5">
        <f t="shared" si="66"/>
        <v>8957940</v>
      </c>
      <c r="F539" s="28" t="s">
        <v>170</v>
      </c>
      <c r="G539" s="28" t="s">
        <v>170</v>
      </c>
      <c r="H539" s="28" t="s">
        <v>170</v>
      </c>
      <c r="I539" s="28" t="s">
        <v>170</v>
      </c>
      <c r="J539" s="53">
        <f t="shared" si="67"/>
        <v>8957940</v>
      </c>
      <c r="K539" s="54">
        <f t="shared" si="68"/>
        <v>895794</v>
      </c>
      <c r="L539" s="53">
        <v>34600</v>
      </c>
      <c r="N539" s="9"/>
    </row>
    <row r="540" spans="1:14" ht="25.5">
      <c r="A540" s="10">
        <v>39</v>
      </c>
      <c r="B540" s="36" t="s">
        <v>322</v>
      </c>
      <c r="C540" s="5">
        <v>261.8</v>
      </c>
      <c r="D540" s="5">
        <v>261.8</v>
      </c>
      <c r="E540" s="5">
        <f t="shared" si="66"/>
        <v>9058280</v>
      </c>
      <c r="F540" s="28" t="s">
        <v>170</v>
      </c>
      <c r="G540" s="28" t="s">
        <v>170</v>
      </c>
      <c r="H540" s="28" t="s">
        <v>170</v>
      </c>
      <c r="I540" s="28" t="s">
        <v>170</v>
      </c>
      <c r="J540" s="53">
        <f t="shared" si="67"/>
        <v>9058280</v>
      </c>
      <c r="K540" s="54">
        <f t="shared" si="68"/>
        <v>905828</v>
      </c>
      <c r="L540" s="53">
        <v>34600</v>
      </c>
      <c r="N540" s="9"/>
    </row>
    <row r="541" spans="1:14" ht="25.5">
      <c r="A541" s="10">
        <v>40</v>
      </c>
      <c r="B541" s="36" t="s">
        <v>323</v>
      </c>
      <c r="C541" s="5">
        <v>317.9</v>
      </c>
      <c r="D541" s="5">
        <v>317.9</v>
      </c>
      <c r="E541" s="5">
        <f t="shared" si="66"/>
        <v>10999340</v>
      </c>
      <c r="F541" s="28" t="s">
        <v>170</v>
      </c>
      <c r="G541" s="28" t="s">
        <v>170</v>
      </c>
      <c r="H541" s="28" t="s">
        <v>170</v>
      </c>
      <c r="I541" s="28" t="s">
        <v>170</v>
      </c>
      <c r="J541" s="53">
        <f t="shared" si="67"/>
        <v>10999340</v>
      </c>
      <c r="K541" s="54">
        <f t="shared" si="68"/>
        <v>1099934</v>
      </c>
      <c r="L541" s="53">
        <v>34600</v>
      </c>
      <c r="N541" s="9"/>
    </row>
    <row r="542" spans="1:14" ht="25.5">
      <c r="A542" s="10">
        <v>41</v>
      </c>
      <c r="B542" s="36" t="s">
        <v>441</v>
      </c>
      <c r="C542" s="5">
        <v>319.9</v>
      </c>
      <c r="D542" s="5">
        <v>319.9</v>
      </c>
      <c r="E542" s="5">
        <f t="shared" si="66"/>
        <v>11068540</v>
      </c>
      <c r="F542" s="28" t="s">
        <v>170</v>
      </c>
      <c r="G542" s="28" t="s">
        <v>170</v>
      </c>
      <c r="H542" s="28" t="s">
        <v>170</v>
      </c>
      <c r="I542" s="28" t="s">
        <v>170</v>
      </c>
      <c r="J542" s="53">
        <f t="shared" si="67"/>
        <v>11068540</v>
      </c>
      <c r="K542" s="54">
        <f t="shared" si="68"/>
        <v>1106854</v>
      </c>
      <c r="L542" s="53">
        <v>34600</v>
      </c>
      <c r="N542" s="9"/>
    </row>
    <row r="543" spans="1:14" ht="25.5">
      <c r="A543" s="10">
        <v>42</v>
      </c>
      <c r="B543" s="36" t="s">
        <v>442</v>
      </c>
      <c r="C543" s="5">
        <v>318.2</v>
      </c>
      <c r="D543" s="5">
        <v>318.2</v>
      </c>
      <c r="E543" s="5">
        <f t="shared" si="66"/>
        <v>11009720</v>
      </c>
      <c r="F543" s="28" t="s">
        <v>170</v>
      </c>
      <c r="G543" s="28" t="s">
        <v>170</v>
      </c>
      <c r="H543" s="28" t="s">
        <v>170</v>
      </c>
      <c r="I543" s="28" t="s">
        <v>170</v>
      </c>
      <c r="J543" s="53">
        <f t="shared" si="67"/>
        <v>11009720</v>
      </c>
      <c r="K543" s="54">
        <f t="shared" si="68"/>
        <v>1100972</v>
      </c>
      <c r="L543" s="53">
        <v>34600</v>
      </c>
      <c r="N543" s="9"/>
    </row>
    <row r="544" spans="1:14" ht="25.5">
      <c r="A544" s="10">
        <v>43</v>
      </c>
      <c r="B544" s="36" t="s">
        <v>443</v>
      </c>
      <c r="C544" s="5">
        <v>327.1</v>
      </c>
      <c r="D544" s="5">
        <v>327.1</v>
      </c>
      <c r="E544" s="5">
        <f t="shared" si="66"/>
        <v>11317660</v>
      </c>
      <c r="F544" s="28" t="s">
        <v>170</v>
      </c>
      <c r="G544" s="28" t="s">
        <v>170</v>
      </c>
      <c r="H544" s="28" t="s">
        <v>170</v>
      </c>
      <c r="I544" s="28" t="s">
        <v>170</v>
      </c>
      <c r="J544" s="53">
        <f t="shared" si="67"/>
        <v>11317660</v>
      </c>
      <c r="K544" s="54">
        <f t="shared" si="68"/>
        <v>1131766</v>
      </c>
      <c r="L544" s="53">
        <v>34600</v>
      </c>
      <c r="N544" s="9"/>
    </row>
    <row r="545" spans="1:14" ht="25.5">
      <c r="A545" s="10">
        <v>44</v>
      </c>
      <c r="B545" s="36" t="s">
        <v>444</v>
      </c>
      <c r="C545" s="5">
        <v>411</v>
      </c>
      <c r="D545" s="5">
        <v>411</v>
      </c>
      <c r="E545" s="5">
        <f t="shared" si="66"/>
        <v>14220600</v>
      </c>
      <c r="F545" s="28" t="s">
        <v>170</v>
      </c>
      <c r="G545" s="28" t="s">
        <v>170</v>
      </c>
      <c r="H545" s="28" t="s">
        <v>170</v>
      </c>
      <c r="I545" s="28" t="s">
        <v>170</v>
      </c>
      <c r="J545" s="53">
        <f t="shared" si="67"/>
        <v>14220600</v>
      </c>
      <c r="K545" s="54">
        <f t="shared" si="68"/>
        <v>1422060</v>
      </c>
      <c r="L545" s="53">
        <v>34600</v>
      </c>
      <c r="N545" s="9"/>
    </row>
    <row r="546" spans="1:14" ht="25.5">
      <c r="A546" s="10">
        <v>45</v>
      </c>
      <c r="B546" s="36" t="s">
        <v>445</v>
      </c>
      <c r="C546" s="5">
        <v>315.2</v>
      </c>
      <c r="D546" s="5">
        <v>315.2</v>
      </c>
      <c r="E546" s="5">
        <f t="shared" si="66"/>
        <v>10905920</v>
      </c>
      <c r="F546" s="28" t="s">
        <v>170</v>
      </c>
      <c r="G546" s="28" t="s">
        <v>170</v>
      </c>
      <c r="H546" s="28" t="s">
        <v>170</v>
      </c>
      <c r="I546" s="28" t="s">
        <v>170</v>
      </c>
      <c r="J546" s="53">
        <f t="shared" si="67"/>
        <v>10905920</v>
      </c>
      <c r="K546" s="54">
        <f t="shared" si="68"/>
        <v>1090592</v>
      </c>
      <c r="L546" s="53">
        <v>34600</v>
      </c>
      <c r="N546" s="9"/>
    </row>
    <row r="547" spans="1:14" ht="25.5">
      <c r="A547" s="10">
        <v>46</v>
      </c>
      <c r="B547" s="36" t="s">
        <v>446</v>
      </c>
      <c r="C547" s="5">
        <v>465.6</v>
      </c>
      <c r="D547" s="5">
        <v>465.6</v>
      </c>
      <c r="E547" s="5">
        <f t="shared" si="66"/>
        <v>16109760</v>
      </c>
      <c r="F547" s="28" t="s">
        <v>170</v>
      </c>
      <c r="G547" s="28" t="s">
        <v>170</v>
      </c>
      <c r="H547" s="28" t="s">
        <v>170</v>
      </c>
      <c r="I547" s="28" t="s">
        <v>170</v>
      </c>
      <c r="J547" s="53">
        <f t="shared" si="67"/>
        <v>16109760</v>
      </c>
      <c r="K547" s="54">
        <f t="shared" si="68"/>
        <v>1610976</v>
      </c>
      <c r="L547" s="53">
        <v>34600</v>
      </c>
      <c r="N547" s="9"/>
    </row>
    <row r="548" spans="1:14" ht="25.5">
      <c r="A548" s="10">
        <v>47</v>
      </c>
      <c r="B548" s="36" t="s">
        <v>447</v>
      </c>
      <c r="C548" s="5">
        <v>310.8</v>
      </c>
      <c r="D548" s="5">
        <v>310.8</v>
      </c>
      <c r="E548" s="5">
        <f t="shared" si="66"/>
        <v>10753680</v>
      </c>
      <c r="F548" s="28" t="s">
        <v>170</v>
      </c>
      <c r="G548" s="28" t="s">
        <v>170</v>
      </c>
      <c r="H548" s="28" t="s">
        <v>170</v>
      </c>
      <c r="I548" s="28" t="s">
        <v>170</v>
      </c>
      <c r="J548" s="53">
        <f t="shared" si="67"/>
        <v>10753680</v>
      </c>
      <c r="K548" s="54">
        <f t="shared" si="68"/>
        <v>1075368</v>
      </c>
      <c r="L548" s="53">
        <v>34600</v>
      </c>
      <c r="N548" s="9"/>
    </row>
    <row r="549" spans="1:14" ht="25.5">
      <c r="A549" s="10">
        <v>48</v>
      </c>
      <c r="B549" s="36" t="s">
        <v>448</v>
      </c>
      <c r="C549" s="5">
        <v>327.3</v>
      </c>
      <c r="D549" s="5">
        <v>327.3</v>
      </c>
      <c r="E549" s="5">
        <f t="shared" si="66"/>
        <v>11324580</v>
      </c>
      <c r="F549" s="28" t="s">
        <v>170</v>
      </c>
      <c r="G549" s="28" t="s">
        <v>170</v>
      </c>
      <c r="H549" s="28" t="s">
        <v>170</v>
      </c>
      <c r="I549" s="28" t="s">
        <v>170</v>
      </c>
      <c r="J549" s="53">
        <f t="shared" si="67"/>
        <v>11324580</v>
      </c>
      <c r="K549" s="54">
        <f t="shared" si="68"/>
        <v>1132458</v>
      </c>
      <c r="L549" s="53">
        <v>34600</v>
      </c>
      <c r="N549" s="9"/>
    </row>
    <row r="550" spans="1:14" ht="25.5">
      <c r="A550" s="10">
        <v>49</v>
      </c>
      <c r="B550" s="36" t="s">
        <v>449</v>
      </c>
      <c r="C550" s="5">
        <v>415.1</v>
      </c>
      <c r="D550" s="5">
        <v>415.1</v>
      </c>
      <c r="E550" s="5">
        <f t="shared" si="66"/>
        <v>14362460</v>
      </c>
      <c r="F550" s="28" t="s">
        <v>170</v>
      </c>
      <c r="G550" s="28" t="s">
        <v>170</v>
      </c>
      <c r="H550" s="28" t="s">
        <v>170</v>
      </c>
      <c r="I550" s="28" t="s">
        <v>170</v>
      </c>
      <c r="J550" s="53">
        <f t="shared" si="67"/>
        <v>14362460</v>
      </c>
      <c r="K550" s="54">
        <f t="shared" si="68"/>
        <v>1436246</v>
      </c>
      <c r="L550" s="53">
        <v>34600</v>
      </c>
      <c r="N550" s="9"/>
    </row>
    <row r="551" spans="1:14" ht="25.5">
      <c r="A551" s="10">
        <v>50</v>
      </c>
      <c r="B551" s="36" t="s">
        <v>450</v>
      </c>
      <c r="C551" s="5">
        <v>651.5</v>
      </c>
      <c r="D551" s="5">
        <v>651.5</v>
      </c>
      <c r="E551" s="5">
        <f t="shared" si="66"/>
        <v>22541900</v>
      </c>
      <c r="F551" s="28" t="s">
        <v>170</v>
      </c>
      <c r="G551" s="28" t="s">
        <v>170</v>
      </c>
      <c r="H551" s="28" t="s">
        <v>170</v>
      </c>
      <c r="I551" s="28" t="s">
        <v>170</v>
      </c>
      <c r="J551" s="53">
        <f t="shared" si="67"/>
        <v>22541900</v>
      </c>
      <c r="K551" s="54">
        <f t="shared" si="68"/>
        <v>2254190</v>
      </c>
      <c r="L551" s="53">
        <v>34600</v>
      </c>
      <c r="N551" s="9"/>
    </row>
    <row r="552" spans="1:14" s="82" customFormat="1" ht="63.75" customHeight="1">
      <c r="A552" s="191" t="s">
        <v>451</v>
      </c>
      <c r="B552" s="211"/>
      <c r="C552" s="19">
        <f>SUM(C502:C551)</f>
        <v>15855.900000000001</v>
      </c>
      <c r="D552" s="19">
        <f>SUM(D502:D551)</f>
        <v>15855.900000000001</v>
      </c>
      <c r="E552" s="19">
        <f>SUM(E502:E551)</f>
        <v>548614140</v>
      </c>
      <c r="F552" s="18" t="s">
        <v>170</v>
      </c>
      <c r="G552" s="18" t="s">
        <v>170</v>
      </c>
      <c r="H552" s="18" t="s">
        <v>170</v>
      </c>
      <c r="I552" s="18" t="s">
        <v>170</v>
      </c>
      <c r="J552" s="67">
        <f>SUM(J502:J551)</f>
        <v>548614140</v>
      </c>
      <c r="K552" s="67">
        <f>SUM(K502:K551)</f>
        <v>54861414</v>
      </c>
      <c r="L552" s="67">
        <v>34600</v>
      </c>
      <c r="N552" s="83"/>
    </row>
    <row r="553" spans="1:14" ht="12.75">
      <c r="A553" s="230" t="s">
        <v>335</v>
      </c>
      <c r="B553" s="231"/>
      <c r="C553" s="231"/>
      <c r="D553" s="231"/>
      <c r="E553" s="231"/>
      <c r="F553" s="231"/>
      <c r="G553" s="231"/>
      <c r="H553" s="231"/>
      <c r="I553" s="231"/>
      <c r="J553" s="231"/>
      <c r="K553" s="231"/>
      <c r="L553" s="231"/>
      <c r="N553" s="9"/>
    </row>
    <row r="554" spans="1:14" ht="25.5">
      <c r="A554" s="10">
        <v>1</v>
      </c>
      <c r="B554" s="36" t="s">
        <v>324</v>
      </c>
      <c r="C554" s="5">
        <v>83.11</v>
      </c>
      <c r="D554" s="5" t="s">
        <v>170</v>
      </c>
      <c r="E554" s="28" t="s">
        <v>170</v>
      </c>
      <c r="F554" s="28">
        <v>83.11</v>
      </c>
      <c r="G554" s="5">
        <f>F554*L554</f>
        <v>2875606</v>
      </c>
      <c r="H554" s="28" t="s">
        <v>170</v>
      </c>
      <c r="I554" s="5" t="s">
        <v>170</v>
      </c>
      <c r="J554" s="53">
        <f aca="true" t="shared" si="69" ref="J554:J564">G554</f>
        <v>2875606</v>
      </c>
      <c r="K554" s="54">
        <f aca="true" t="shared" si="70" ref="K554:K564">J554*0.1</f>
        <v>287560.60000000003</v>
      </c>
      <c r="L554" s="53">
        <v>34600</v>
      </c>
      <c r="N554" s="9"/>
    </row>
    <row r="555" spans="1:14" ht="25.5">
      <c r="A555" s="10">
        <v>2</v>
      </c>
      <c r="B555" s="36" t="s">
        <v>325</v>
      </c>
      <c r="C555" s="5">
        <v>820.9</v>
      </c>
      <c r="D555" s="5" t="s">
        <v>170</v>
      </c>
      <c r="E555" s="28" t="s">
        <v>170</v>
      </c>
      <c r="F555" s="28">
        <v>820.9</v>
      </c>
      <c r="G555" s="5">
        <f aca="true" t="shared" si="71" ref="G555:G564">F555*L555</f>
        <v>28403140</v>
      </c>
      <c r="H555" s="28" t="s">
        <v>170</v>
      </c>
      <c r="I555" s="5" t="s">
        <v>170</v>
      </c>
      <c r="J555" s="53">
        <f t="shared" si="69"/>
        <v>28403140</v>
      </c>
      <c r="K555" s="54">
        <f t="shared" si="70"/>
        <v>2840314</v>
      </c>
      <c r="L555" s="53">
        <v>34600</v>
      </c>
      <c r="N555" s="9"/>
    </row>
    <row r="556" spans="1:14" ht="25.5">
      <c r="A556" s="10">
        <v>3</v>
      </c>
      <c r="B556" s="36" t="s">
        <v>326</v>
      </c>
      <c r="C556" s="5">
        <v>643.3</v>
      </c>
      <c r="D556" s="5" t="s">
        <v>170</v>
      </c>
      <c r="E556" s="28" t="s">
        <v>170</v>
      </c>
      <c r="F556" s="28">
        <v>643.3</v>
      </c>
      <c r="G556" s="5">
        <f t="shared" si="71"/>
        <v>22258180</v>
      </c>
      <c r="H556" s="28" t="s">
        <v>170</v>
      </c>
      <c r="I556" s="5" t="s">
        <v>170</v>
      </c>
      <c r="J556" s="53">
        <f t="shared" si="69"/>
        <v>22258180</v>
      </c>
      <c r="K556" s="54">
        <f t="shared" si="70"/>
        <v>2225818</v>
      </c>
      <c r="L556" s="53">
        <v>34600</v>
      </c>
      <c r="N556" s="9"/>
    </row>
    <row r="557" spans="1:14" ht="25.5">
      <c r="A557" s="10">
        <v>4</v>
      </c>
      <c r="B557" s="36" t="s">
        <v>327</v>
      </c>
      <c r="C557" s="5">
        <v>373.9</v>
      </c>
      <c r="D557" s="5" t="s">
        <v>170</v>
      </c>
      <c r="E557" s="28" t="s">
        <v>170</v>
      </c>
      <c r="F557" s="28">
        <v>373.9</v>
      </c>
      <c r="G557" s="5">
        <f t="shared" si="71"/>
        <v>12936940</v>
      </c>
      <c r="H557" s="28" t="s">
        <v>170</v>
      </c>
      <c r="I557" s="5" t="s">
        <v>170</v>
      </c>
      <c r="J557" s="53">
        <f t="shared" si="69"/>
        <v>12936940</v>
      </c>
      <c r="K557" s="54">
        <f t="shared" si="70"/>
        <v>1293694</v>
      </c>
      <c r="L557" s="53">
        <v>34600</v>
      </c>
      <c r="N557" s="9"/>
    </row>
    <row r="558" spans="1:14" ht="25.5">
      <c r="A558" s="10">
        <v>5</v>
      </c>
      <c r="B558" s="36" t="s">
        <v>328</v>
      </c>
      <c r="C558" s="5">
        <v>654.1</v>
      </c>
      <c r="D558" s="5" t="s">
        <v>170</v>
      </c>
      <c r="E558" s="28" t="s">
        <v>170</v>
      </c>
      <c r="F558" s="28">
        <v>654.1</v>
      </c>
      <c r="G558" s="5">
        <f t="shared" si="71"/>
        <v>22631860</v>
      </c>
      <c r="H558" s="28" t="s">
        <v>170</v>
      </c>
      <c r="I558" s="5" t="s">
        <v>170</v>
      </c>
      <c r="J558" s="53">
        <f t="shared" si="69"/>
        <v>22631860</v>
      </c>
      <c r="K558" s="54">
        <f t="shared" si="70"/>
        <v>2263186</v>
      </c>
      <c r="L558" s="53">
        <v>34600</v>
      </c>
      <c r="N558" s="9"/>
    </row>
    <row r="559" spans="1:14" ht="25.5">
      <c r="A559" s="10">
        <v>6</v>
      </c>
      <c r="B559" s="36" t="s">
        <v>329</v>
      </c>
      <c r="C559" s="5">
        <v>408.2</v>
      </c>
      <c r="D559" s="5" t="s">
        <v>170</v>
      </c>
      <c r="E559" s="28" t="s">
        <v>170</v>
      </c>
      <c r="F559" s="28">
        <v>408.2</v>
      </c>
      <c r="G559" s="5">
        <f t="shared" si="71"/>
        <v>14123720</v>
      </c>
      <c r="H559" s="28" t="s">
        <v>170</v>
      </c>
      <c r="I559" s="5" t="s">
        <v>170</v>
      </c>
      <c r="J559" s="53">
        <f t="shared" si="69"/>
        <v>14123720</v>
      </c>
      <c r="K559" s="54">
        <f t="shared" si="70"/>
        <v>1412372</v>
      </c>
      <c r="L559" s="53">
        <v>34600</v>
      </c>
      <c r="N559" s="9"/>
    </row>
    <row r="560" spans="1:14" ht="25.5">
      <c r="A560" s="10">
        <v>7</v>
      </c>
      <c r="B560" s="36" t="s">
        <v>330</v>
      </c>
      <c r="C560" s="5">
        <v>383.2</v>
      </c>
      <c r="D560" s="5" t="s">
        <v>170</v>
      </c>
      <c r="E560" s="28" t="s">
        <v>170</v>
      </c>
      <c r="F560" s="28">
        <v>383.2</v>
      </c>
      <c r="G560" s="5">
        <f t="shared" si="71"/>
        <v>13258720</v>
      </c>
      <c r="H560" s="28" t="s">
        <v>170</v>
      </c>
      <c r="I560" s="5" t="s">
        <v>170</v>
      </c>
      <c r="J560" s="53">
        <f t="shared" si="69"/>
        <v>13258720</v>
      </c>
      <c r="K560" s="54">
        <f t="shared" si="70"/>
        <v>1325872</v>
      </c>
      <c r="L560" s="53">
        <v>34600</v>
      </c>
      <c r="N560" s="9"/>
    </row>
    <row r="561" spans="1:14" ht="25.5">
      <c r="A561" s="10">
        <v>8</v>
      </c>
      <c r="B561" s="36" t="s">
        <v>331</v>
      </c>
      <c r="C561" s="5">
        <v>401.2</v>
      </c>
      <c r="D561" s="5" t="s">
        <v>170</v>
      </c>
      <c r="E561" s="28" t="s">
        <v>170</v>
      </c>
      <c r="F561" s="28">
        <v>401.2</v>
      </c>
      <c r="G561" s="5">
        <f t="shared" si="71"/>
        <v>13881520</v>
      </c>
      <c r="H561" s="28" t="s">
        <v>170</v>
      </c>
      <c r="I561" s="5" t="s">
        <v>170</v>
      </c>
      <c r="J561" s="53">
        <f t="shared" si="69"/>
        <v>13881520</v>
      </c>
      <c r="K561" s="54">
        <f t="shared" si="70"/>
        <v>1388152</v>
      </c>
      <c r="L561" s="53">
        <v>34600</v>
      </c>
      <c r="N561" s="9"/>
    </row>
    <row r="562" spans="1:14" ht="25.5">
      <c r="A562" s="10">
        <v>9</v>
      </c>
      <c r="B562" s="36" t="s">
        <v>332</v>
      </c>
      <c r="C562" s="5">
        <v>386.9</v>
      </c>
      <c r="D562" s="5" t="s">
        <v>170</v>
      </c>
      <c r="E562" s="28" t="s">
        <v>170</v>
      </c>
      <c r="F562" s="28">
        <v>386.9</v>
      </c>
      <c r="G562" s="5">
        <f t="shared" si="71"/>
        <v>13386740</v>
      </c>
      <c r="H562" s="28" t="s">
        <v>170</v>
      </c>
      <c r="I562" s="5" t="s">
        <v>170</v>
      </c>
      <c r="J562" s="53">
        <f t="shared" si="69"/>
        <v>13386740</v>
      </c>
      <c r="K562" s="54">
        <f t="shared" si="70"/>
        <v>1338674</v>
      </c>
      <c r="L562" s="53">
        <v>34600</v>
      </c>
      <c r="N562" s="9"/>
    </row>
    <row r="563" spans="1:14" ht="25.5">
      <c r="A563" s="10">
        <v>10</v>
      </c>
      <c r="B563" s="36" t="s">
        <v>333</v>
      </c>
      <c r="C563" s="5">
        <v>713.3</v>
      </c>
      <c r="D563" s="5" t="s">
        <v>170</v>
      </c>
      <c r="E563" s="28" t="s">
        <v>170</v>
      </c>
      <c r="F563" s="28">
        <v>713.3</v>
      </c>
      <c r="G563" s="5">
        <f t="shared" si="71"/>
        <v>24680180</v>
      </c>
      <c r="H563" s="28" t="s">
        <v>170</v>
      </c>
      <c r="I563" s="5" t="s">
        <v>170</v>
      </c>
      <c r="J563" s="53">
        <f t="shared" si="69"/>
        <v>24680180</v>
      </c>
      <c r="K563" s="54">
        <f t="shared" si="70"/>
        <v>2468018</v>
      </c>
      <c r="L563" s="53">
        <v>34600</v>
      </c>
      <c r="N563" s="9"/>
    </row>
    <row r="564" spans="1:14" ht="25.5">
      <c r="A564" s="10">
        <v>11</v>
      </c>
      <c r="B564" s="36" t="s">
        <v>334</v>
      </c>
      <c r="C564" s="5">
        <v>714.9</v>
      </c>
      <c r="D564" s="5" t="s">
        <v>170</v>
      </c>
      <c r="E564" s="28" t="s">
        <v>170</v>
      </c>
      <c r="F564" s="28">
        <v>714.9</v>
      </c>
      <c r="G564" s="5">
        <f t="shared" si="71"/>
        <v>24735540</v>
      </c>
      <c r="H564" s="28" t="s">
        <v>170</v>
      </c>
      <c r="I564" s="5" t="s">
        <v>170</v>
      </c>
      <c r="J564" s="53">
        <f t="shared" si="69"/>
        <v>24735540</v>
      </c>
      <c r="K564" s="54">
        <f t="shared" si="70"/>
        <v>2473554</v>
      </c>
      <c r="L564" s="53">
        <v>34600</v>
      </c>
      <c r="N564" s="9"/>
    </row>
    <row r="565" spans="1:14" s="82" customFormat="1" ht="51.75" customHeight="1">
      <c r="A565" s="191" t="s">
        <v>458</v>
      </c>
      <c r="B565" s="211"/>
      <c r="C565" s="19">
        <f>SUM(C554:C564)</f>
        <v>5583.009999999999</v>
      </c>
      <c r="D565" s="19" t="s">
        <v>170</v>
      </c>
      <c r="E565" s="18" t="s">
        <v>170</v>
      </c>
      <c r="F565" s="19">
        <f>SUM(F554:F564)</f>
        <v>5583.009999999999</v>
      </c>
      <c r="G565" s="19">
        <f>SUM(G554:G564)</f>
        <v>193172146</v>
      </c>
      <c r="H565" s="19" t="s">
        <v>170</v>
      </c>
      <c r="I565" s="19" t="s">
        <v>170</v>
      </c>
      <c r="J565" s="67">
        <f>SUM(J554:J564)</f>
        <v>193172146</v>
      </c>
      <c r="K565" s="67">
        <f>SUM(K554:K564)</f>
        <v>19317214.6</v>
      </c>
      <c r="L565" s="67">
        <v>34600</v>
      </c>
      <c r="N565" s="83"/>
    </row>
    <row r="566" spans="1:14" ht="12.75">
      <c r="A566" s="230" t="s">
        <v>336</v>
      </c>
      <c r="B566" s="231"/>
      <c r="C566" s="231"/>
      <c r="D566" s="231"/>
      <c r="E566" s="231"/>
      <c r="F566" s="231"/>
      <c r="G566" s="231"/>
      <c r="H566" s="231"/>
      <c r="I566" s="231"/>
      <c r="J566" s="231"/>
      <c r="K566" s="231"/>
      <c r="L566" s="231"/>
      <c r="N566" s="9"/>
    </row>
    <row r="567" spans="1:14" ht="25.5">
      <c r="A567" s="10">
        <v>1</v>
      </c>
      <c r="B567" s="11" t="s">
        <v>464</v>
      </c>
      <c r="C567" s="5">
        <v>66.8</v>
      </c>
      <c r="D567" s="5">
        <v>66.8</v>
      </c>
      <c r="E567" s="5">
        <f>D567*L567</f>
        <v>2311280</v>
      </c>
      <c r="F567" s="28" t="s">
        <v>170</v>
      </c>
      <c r="G567" s="28" t="s">
        <v>170</v>
      </c>
      <c r="H567" s="28" t="s">
        <v>170</v>
      </c>
      <c r="I567" s="28" t="s">
        <v>170</v>
      </c>
      <c r="J567" s="53">
        <f aca="true" t="shared" si="72" ref="J567:J576">E567</f>
        <v>2311280</v>
      </c>
      <c r="K567" s="54">
        <v>638980</v>
      </c>
      <c r="L567" s="53">
        <v>34600</v>
      </c>
      <c r="N567" s="9"/>
    </row>
    <row r="568" spans="1:14" ht="25.5">
      <c r="A568" s="10">
        <v>2</v>
      </c>
      <c r="B568" s="11" t="s">
        <v>465</v>
      </c>
      <c r="C568" s="5">
        <v>81.3</v>
      </c>
      <c r="D568" s="5">
        <v>81.3</v>
      </c>
      <c r="E568" s="5">
        <f aca="true" t="shared" si="73" ref="E568:E576">D568*L568</f>
        <v>2812980</v>
      </c>
      <c r="F568" s="28" t="s">
        <v>170</v>
      </c>
      <c r="G568" s="28" t="s">
        <v>170</v>
      </c>
      <c r="H568" s="28" t="s">
        <v>170</v>
      </c>
      <c r="I568" s="28" t="s">
        <v>170</v>
      </c>
      <c r="J568" s="53">
        <f t="shared" si="72"/>
        <v>2812980</v>
      </c>
      <c r="K568" s="54">
        <v>174605</v>
      </c>
      <c r="L568" s="53">
        <v>34600</v>
      </c>
      <c r="N568" s="9"/>
    </row>
    <row r="569" spans="1:14" ht="25.5">
      <c r="A569" s="10">
        <v>3</v>
      </c>
      <c r="B569" s="11" t="s">
        <v>466</v>
      </c>
      <c r="C569" s="5">
        <v>127.4</v>
      </c>
      <c r="D569" s="5">
        <v>127.4</v>
      </c>
      <c r="E569" s="5">
        <f t="shared" si="73"/>
        <v>4408040</v>
      </c>
      <c r="F569" s="28" t="s">
        <v>170</v>
      </c>
      <c r="G569" s="28" t="s">
        <v>170</v>
      </c>
      <c r="H569" s="28" t="s">
        <v>170</v>
      </c>
      <c r="I569" s="28" t="s">
        <v>170</v>
      </c>
      <c r="J569" s="53">
        <f t="shared" si="72"/>
        <v>4408040</v>
      </c>
      <c r="K569" s="54">
        <v>1805490</v>
      </c>
      <c r="L569" s="53">
        <v>34600</v>
      </c>
      <c r="N569" s="9"/>
    </row>
    <row r="570" spans="1:14" ht="25.5">
      <c r="A570" s="10">
        <v>4</v>
      </c>
      <c r="B570" s="11" t="s">
        <v>467</v>
      </c>
      <c r="C570" s="5">
        <v>81.5</v>
      </c>
      <c r="D570" s="5">
        <v>81.5</v>
      </c>
      <c r="E570" s="5">
        <f t="shared" si="73"/>
        <v>2819900</v>
      </c>
      <c r="F570" s="28" t="s">
        <v>170</v>
      </c>
      <c r="G570" s="28" t="s">
        <v>170</v>
      </c>
      <c r="H570" s="28" t="s">
        <v>170</v>
      </c>
      <c r="I570" s="28" t="s">
        <v>170</v>
      </c>
      <c r="J570" s="53">
        <f t="shared" si="72"/>
        <v>2819900</v>
      </c>
      <c r="K570" s="54">
        <v>1207375</v>
      </c>
      <c r="L570" s="53">
        <v>34600</v>
      </c>
      <c r="N570" s="9"/>
    </row>
    <row r="571" spans="1:14" ht="25.5">
      <c r="A571" s="10">
        <v>5</v>
      </c>
      <c r="B571" s="11" t="s">
        <v>468</v>
      </c>
      <c r="C571" s="5">
        <v>118.3</v>
      </c>
      <c r="D571" s="5">
        <v>118.3</v>
      </c>
      <c r="E571" s="5">
        <f t="shared" si="73"/>
        <v>4093180</v>
      </c>
      <c r="F571" s="28" t="s">
        <v>170</v>
      </c>
      <c r="G571" s="28" t="s">
        <v>170</v>
      </c>
      <c r="H571" s="28" t="s">
        <v>170</v>
      </c>
      <c r="I571" s="28" t="s">
        <v>170</v>
      </c>
      <c r="J571" s="53">
        <f t="shared" si="72"/>
        <v>4093180</v>
      </c>
      <c r="K571" s="54">
        <v>1549155</v>
      </c>
      <c r="L571" s="53">
        <v>34600</v>
      </c>
      <c r="N571" s="9"/>
    </row>
    <row r="572" spans="1:14" ht="25.5">
      <c r="A572" s="10">
        <v>6</v>
      </c>
      <c r="B572" s="11" t="s">
        <v>469</v>
      </c>
      <c r="C572" s="5">
        <v>204.9</v>
      </c>
      <c r="D572" s="5">
        <v>204.9</v>
      </c>
      <c r="E572" s="5">
        <f t="shared" si="73"/>
        <v>7089540</v>
      </c>
      <c r="F572" s="28" t="s">
        <v>170</v>
      </c>
      <c r="G572" s="28" t="s">
        <v>170</v>
      </c>
      <c r="H572" s="28" t="s">
        <v>170</v>
      </c>
      <c r="I572" s="28" t="s">
        <v>170</v>
      </c>
      <c r="J572" s="53">
        <f t="shared" si="72"/>
        <v>7089540</v>
      </c>
      <c r="K572" s="54">
        <v>746715</v>
      </c>
      <c r="L572" s="53">
        <v>34600</v>
      </c>
      <c r="N572" s="9"/>
    </row>
    <row r="573" spans="1:14" ht="25.5">
      <c r="A573" s="10">
        <v>7</v>
      </c>
      <c r="B573" s="11" t="s">
        <v>470</v>
      </c>
      <c r="C573" s="5">
        <v>95.6</v>
      </c>
      <c r="D573" s="5">
        <v>95.6</v>
      </c>
      <c r="E573" s="5">
        <f t="shared" si="73"/>
        <v>3307760</v>
      </c>
      <c r="F573" s="28" t="s">
        <v>170</v>
      </c>
      <c r="G573" s="28" t="s">
        <v>170</v>
      </c>
      <c r="H573" s="28" t="s">
        <v>170</v>
      </c>
      <c r="I573" s="28" t="s">
        <v>170</v>
      </c>
      <c r="J573" s="53">
        <f t="shared" si="72"/>
        <v>3307760</v>
      </c>
      <c r="K573" s="54">
        <v>757860</v>
      </c>
      <c r="L573" s="53">
        <v>34600</v>
      </c>
      <c r="N573" s="9"/>
    </row>
    <row r="574" spans="1:14" ht="25.5">
      <c r="A574" s="10">
        <v>8</v>
      </c>
      <c r="B574" s="11" t="s">
        <v>471</v>
      </c>
      <c r="C574" s="5">
        <v>130.1</v>
      </c>
      <c r="D574" s="5">
        <v>130.1</v>
      </c>
      <c r="E574" s="5">
        <f t="shared" si="73"/>
        <v>4501460</v>
      </c>
      <c r="F574" s="28" t="s">
        <v>170</v>
      </c>
      <c r="G574" s="28" t="s">
        <v>170</v>
      </c>
      <c r="H574" s="28" t="s">
        <v>170</v>
      </c>
      <c r="I574" s="28" t="s">
        <v>170</v>
      </c>
      <c r="J574" s="53">
        <f t="shared" si="72"/>
        <v>4501460</v>
      </c>
      <c r="K574" s="54">
        <v>1110785</v>
      </c>
      <c r="L574" s="53">
        <v>34600</v>
      </c>
      <c r="N574" s="9"/>
    </row>
    <row r="575" spans="1:14" ht="25.5">
      <c r="A575" s="10">
        <v>9</v>
      </c>
      <c r="B575" s="11" t="s">
        <v>472</v>
      </c>
      <c r="C575" s="5">
        <v>79.7</v>
      </c>
      <c r="D575" s="5">
        <v>79.7</v>
      </c>
      <c r="E575" s="5">
        <f t="shared" si="73"/>
        <v>2757620</v>
      </c>
      <c r="F575" s="28" t="s">
        <v>170</v>
      </c>
      <c r="G575" s="28" t="s">
        <v>170</v>
      </c>
      <c r="H575" s="28" t="s">
        <v>170</v>
      </c>
      <c r="I575" s="28" t="s">
        <v>170</v>
      </c>
      <c r="J575" s="53">
        <f t="shared" si="72"/>
        <v>2757620</v>
      </c>
      <c r="K575" s="54">
        <v>1348545</v>
      </c>
      <c r="L575" s="53">
        <v>34600</v>
      </c>
      <c r="N575" s="9"/>
    </row>
    <row r="576" spans="1:14" ht="25.5">
      <c r="A576" s="10">
        <v>10</v>
      </c>
      <c r="B576" s="11" t="s">
        <v>473</v>
      </c>
      <c r="C576" s="5">
        <v>216</v>
      </c>
      <c r="D576" s="5">
        <v>216</v>
      </c>
      <c r="E576" s="5">
        <f t="shared" si="73"/>
        <v>7473600</v>
      </c>
      <c r="F576" s="28" t="s">
        <v>170</v>
      </c>
      <c r="G576" s="28" t="s">
        <v>170</v>
      </c>
      <c r="H576" s="28" t="s">
        <v>170</v>
      </c>
      <c r="I576" s="28" t="s">
        <v>170</v>
      </c>
      <c r="J576" s="53">
        <f t="shared" si="72"/>
        <v>7473600</v>
      </c>
      <c r="K576" s="54">
        <v>3640700</v>
      </c>
      <c r="L576" s="53">
        <v>34600</v>
      </c>
      <c r="N576" s="9"/>
    </row>
    <row r="577" spans="1:14" s="82" customFormat="1" ht="52.5" customHeight="1">
      <c r="A577" s="191" t="s">
        <v>487</v>
      </c>
      <c r="B577" s="211"/>
      <c r="C577" s="19">
        <f>SUM(C567:C576)</f>
        <v>1201.6000000000001</v>
      </c>
      <c r="D577" s="19">
        <f>SUM(D567:D576)</f>
        <v>1201.6000000000001</v>
      </c>
      <c r="E577" s="19">
        <f>SUM(E567:E576)</f>
        <v>41575360</v>
      </c>
      <c r="F577" s="18" t="s">
        <v>170</v>
      </c>
      <c r="G577" s="18" t="s">
        <v>170</v>
      </c>
      <c r="H577" s="18" t="s">
        <v>170</v>
      </c>
      <c r="I577" s="18" t="s">
        <v>170</v>
      </c>
      <c r="J577" s="67">
        <f>SUM(J567:J576)</f>
        <v>41575360</v>
      </c>
      <c r="K577" s="67">
        <f>SUM(K567:K576)</f>
        <v>12980210</v>
      </c>
      <c r="L577" s="67">
        <v>34600</v>
      </c>
      <c r="N577" s="83"/>
    </row>
    <row r="578" spans="1:14" s="42" customFormat="1" ht="12.75">
      <c r="A578" s="230" t="s">
        <v>112</v>
      </c>
      <c r="B578" s="231"/>
      <c r="C578" s="231"/>
      <c r="D578" s="231"/>
      <c r="E578" s="231"/>
      <c r="F578" s="231"/>
      <c r="G578" s="231"/>
      <c r="H578" s="231"/>
      <c r="I578" s="231"/>
      <c r="J578" s="231"/>
      <c r="K578" s="231"/>
      <c r="L578" s="231"/>
      <c r="N578" s="43"/>
    </row>
    <row r="579" spans="1:14" s="42" customFormat="1" ht="25.5">
      <c r="A579" s="10">
        <v>1</v>
      </c>
      <c r="B579" s="11" t="s">
        <v>258</v>
      </c>
      <c r="C579" s="5">
        <v>539.6</v>
      </c>
      <c r="D579" s="5" t="s">
        <v>170</v>
      </c>
      <c r="E579" s="5" t="s">
        <v>170</v>
      </c>
      <c r="F579" s="28" t="s">
        <v>170</v>
      </c>
      <c r="G579" s="28" t="s">
        <v>170</v>
      </c>
      <c r="H579" s="5">
        <v>539.6</v>
      </c>
      <c r="I579" s="5">
        <v>18670160</v>
      </c>
      <c r="J579" s="53">
        <v>18670160</v>
      </c>
      <c r="K579" s="54">
        <v>1867016</v>
      </c>
      <c r="L579" s="53">
        <v>34600</v>
      </c>
      <c r="N579" s="43"/>
    </row>
    <row r="580" spans="1:14" s="42" customFormat="1" ht="25.5">
      <c r="A580" s="10">
        <v>2</v>
      </c>
      <c r="B580" s="11" t="s">
        <v>339</v>
      </c>
      <c r="C580" s="5">
        <v>1388.3</v>
      </c>
      <c r="D580" s="5" t="s">
        <v>170</v>
      </c>
      <c r="E580" s="5" t="s">
        <v>170</v>
      </c>
      <c r="F580" s="28" t="s">
        <v>170</v>
      </c>
      <c r="G580" s="28" t="s">
        <v>170</v>
      </c>
      <c r="H580" s="5">
        <v>1388.3</v>
      </c>
      <c r="I580" s="5">
        <f>H580*L580</f>
        <v>48035180</v>
      </c>
      <c r="J580" s="53">
        <f>I580</f>
        <v>48035180</v>
      </c>
      <c r="K580" s="54">
        <f>J580*0.1</f>
        <v>4803518</v>
      </c>
      <c r="L580" s="53">
        <v>34600</v>
      </c>
      <c r="N580" s="43"/>
    </row>
    <row r="581" spans="1:14" s="82" customFormat="1" ht="33" customHeight="1">
      <c r="A581" s="191" t="s">
        <v>117</v>
      </c>
      <c r="B581" s="211"/>
      <c r="C581" s="19">
        <f>SUM(C579:C580)</f>
        <v>1927.9</v>
      </c>
      <c r="D581" s="19" t="s">
        <v>170</v>
      </c>
      <c r="E581" s="19" t="s">
        <v>170</v>
      </c>
      <c r="F581" s="18" t="s">
        <v>170</v>
      </c>
      <c r="G581" s="18" t="s">
        <v>170</v>
      </c>
      <c r="H581" s="19">
        <f>SUM(H579:H580)</f>
        <v>1927.9</v>
      </c>
      <c r="I581" s="19">
        <f>SUM(I579:I580)</f>
        <v>66705340</v>
      </c>
      <c r="J581" s="19">
        <f>SUM(J579:J580)</f>
        <v>66705340</v>
      </c>
      <c r="K581" s="19">
        <f>SUM(K579:K580)</f>
        <v>6670534</v>
      </c>
      <c r="L581" s="67">
        <v>34600</v>
      </c>
      <c r="N581" s="83"/>
    </row>
    <row r="582" spans="1:14" s="42" customFormat="1" ht="12.75">
      <c r="A582" s="230" t="s">
        <v>113</v>
      </c>
      <c r="B582" s="231"/>
      <c r="C582" s="231"/>
      <c r="D582" s="231"/>
      <c r="E582" s="231"/>
      <c r="F582" s="231"/>
      <c r="G582" s="231"/>
      <c r="H582" s="231"/>
      <c r="I582" s="231"/>
      <c r="J582" s="231"/>
      <c r="K582" s="231"/>
      <c r="L582" s="231"/>
      <c r="N582" s="43"/>
    </row>
    <row r="583" spans="1:14" s="42" customFormat="1" ht="25.5">
      <c r="A583" s="10">
        <v>1</v>
      </c>
      <c r="B583" s="11" t="s">
        <v>488</v>
      </c>
      <c r="C583" s="5">
        <v>1326.69</v>
      </c>
      <c r="D583" s="5">
        <v>1326.69</v>
      </c>
      <c r="E583" s="5">
        <f>D583*L583</f>
        <v>45903474</v>
      </c>
      <c r="F583" s="28" t="s">
        <v>170</v>
      </c>
      <c r="G583" s="28" t="s">
        <v>170</v>
      </c>
      <c r="H583" s="28" t="s">
        <v>170</v>
      </c>
      <c r="I583" s="28" t="s">
        <v>170</v>
      </c>
      <c r="J583" s="53">
        <f>E583</f>
        <v>45903474</v>
      </c>
      <c r="K583" s="54">
        <f>J583*0.1</f>
        <v>4590347.4</v>
      </c>
      <c r="L583" s="53">
        <v>34600</v>
      </c>
      <c r="N583" s="43"/>
    </row>
    <row r="584" spans="1:14" s="42" customFormat="1" ht="25.5">
      <c r="A584" s="10">
        <v>2</v>
      </c>
      <c r="B584" s="11" t="s">
        <v>489</v>
      </c>
      <c r="C584" s="5">
        <v>590.6</v>
      </c>
      <c r="D584" s="5">
        <v>590.6</v>
      </c>
      <c r="E584" s="5">
        <f>D584*L584</f>
        <v>20434760</v>
      </c>
      <c r="F584" s="28" t="s">
        <v>170</v>
      </c>
      <c r="G584" s="28" t="s">
        <v>170</v>
      </c>
      <c r="H584" s="28" t="s">
        <v>170</v>
      </c>
      <c r="I584" s="28" t="s">
        <v>170</v>
      </c>
      <c r="J584" s="53">
        <f>E584</f>
        <v>20434760</v>
      </c>
      <c r="K584" s="54">
        <f>J584*0.1</f>
        <v>2043476</v>
      </c>
      <c r="L584" s="53">
        <v>34600</v>
      </c>
      <c r="N584" s="43"/>
    </row>
    <row r="585" spans="1:14" s="82" customFormat="1" ht="32.25" customHeight="1">
      <c r="A585" s="191" t="s">
        <v>118</v>
      </c>
      <c r="B585" s="211"/>
      <c r="C585" s="19">
        <f>SUM(C583:C584)</f>
        <v>1917.29</v>
      </c>
      <c r="D585" s="19">
        <f>SUM(D583:D584)</f>
        <v>1917.29</v>
      </c>
      <c r="E585" s="19">
        <f>SUM(E583:E584)</f>
        <v>66338234</v>
      </c>
      <c r="F585" s="18" t="s">
        <v>170</v>
      </c>
      <c r="G585" s="18" t="s">
        <v>170</v>
      </c>
      <c r="H585" s="18" t="s">
        <v>170</v>
      </c>
      <c r="I585" s="18" t="s">
        <v>170</v>
      </c>
      <c r="J585" s="67">
        <f>SUM(J583:J584)</f>
        <v>66338234</v>
      </c>
      <c r="K585" s="67">
        <f>SUM(K583:K584)</f>
        <v>6633823.4</v>
      </c>
      <c r="L585" s="67">
        <v>34600</v>
      </c>
      <c r="N585" s="83"/>
    </row>
    <row r="586" spans="1:14" s="42" customFormat="1" ht="12.75">
      <c r="A586" s="230" t="s">
        <v>245</v>
      </c>
      <c r="B586" s="231"/>
      <c r="C586" s="231"/>
      <c r="D586" s="231"/>
      <c r="E586" s="231"/>
      <c r="F586" s="231"/>
      <c r="G586" s="231"/>
      <c r="H586" s="231"/>
      <c r="I586" s="231"/>
      <c r="J586" s="231"/>
      <c r="K586" s="231"/>
      <c r="L586" s="231"/>
      <c r="N586" s="43"/>
    </row>
    <row r="587" spans="1:14" s="42" customFormat="1" ht="25.5">
      <c r="A587" s="28">
        <v>1</v>
      </c>
      <c r="B587" s="11" t="s">
        <v>490</v>
      </c>
      <c r="C587" s="12" t="e">
        <f>'приложение 1'!#REF!</f>
        <v>#REF!</v>
      </c>
      <c r="D587" s="12" t="s">
        <v>170</v>
      </c>
      <c r="E587" s="4" t="s">
        <v>170</v>
      </c>
      <c r="F587" s="4" t="e">
        <f>C587</f>
        <v>#REF!</v>
      </c>
      <c r="G587" s="12" t="e">
        <f>F587*L587</f>
        <v>#REF!</v>
      </c>
      <c r="H587" s="4" t="str">
        <f>E587</f>
        <v>-</v>
      </c>
      <c r="I587" s="12" t="s">
        <v>170</v>
      </c>
      <c r="J587" s="12" t="e">
        <f>G587</f>
        <v>#REF!</v>
      </c>
      <c r="K587" s="5">
        <v>1048380</v>
      </c>
      <c r="L587" s="12">
        <v>34600</v>
      </c>
      <c r="N587" s="43"/>
    </row>
    <row r="588" spans="1:14" s="42" customFormat="1" ht="25.5">
      <c r="A588" s="28">
        <v>2</v>
      </c>
      <c r="B588" s="11" t="s">
        <v>491</v>
      </c>
      <c r="C588" s="12" t="e">
        <f>'приложение 1'!#REF!</f>
        <v>#REF!</v>
      </c>
      <c r="D588" s="12" t="s">
        <v>170</v>
      </c>
      <c r="E588" s="4" t="s">
        <v>170</v>
      </c>
      <c r="F588" s="4" t="e">
        <f>C588</f>
        <v>#REF!</v>
      </c>
      <c r="G588" s="12" t="e">
        <f>F588*L588</f>
        <v>#REF!</v>
      </c>
      <c r="H588" s="4" t="str">
        <f>E588</f>
        <v>-</v>
      </c>
      <c r="I588" s="12" t="s">
        <v>170</v>
      </c>
      <c r="J588" s="12" t="e">
        <f>G588</f>
        <v>#REF!</v>
      </c>
      <c r="K588" s="5">
        <v>1727578</v>
      </c>
      <c r="L588" s="12">
        <v>34600</v>
      </c>
      <c r="N588" s="43"/>
    </row>
    <row r="589" spans="1:14" s="42" customFormat="1" ht="25.5">
      <c r="A589" s="28">
        <v>3</v>
      </c>
      <c r="B589" s="11" t="s">
        <v>492</v>
      </c>
      <c r="C589" s="12" t="e">
        <f>'приложение 1'!#REF!</f>
        <v>#REF!</v>
      </c>
      <c r="D589" s="12" t="s">
        <v>170</v>
      </c>
      <c r="E589" s="4" t="s">
        <v>170</v>
      </c>
      <c r="F589" s="4" t="e">
        <f>C589</f>
        <v>#REF!</v>
      </c>
      <c r="G589" s="12" t="e">
        <f>F589*L589</f>
        <v>#REF!</v>
      </c>
      <c r="H589" s="4" t="str">
        <f>E589</f>
        <v>-</v>
      </c>
      <c r="I589" s="12" t="s">
        <v>170</v>
      </c>
      <c r="J589" s="12" t="e">
        <f>G589</f>
        <v>#REF!</v>
      </c>
      <c r="K589" s="5">
        <v>465370</v>
      </c>
      <c r="L589" s="12">
        <v>34600</v>
      </c>
      <c r="N589" s="43"/>
    </row>
    <row r="590" spans="1:14" s="42" customFormat="1" ht="25.5">
      <c r="A590" s="28">
        <v>4</v>
      </c>
      <c r="B590" s="11" t="s">
        <v>493</v>
      </c>
      <c r="C590" s="12" t="e">
        <f>'приложение 1'!#REF!</f>
        <v>#REF!</v>
      </c>
      <c r="D590" s="12" t="s">
        <v>170</v>
      </c>
      <c r="E590" s="4" t="s">
        <v>170</v>
      </c>
      <c r="F590" s="4" t="e">
        <f>C590</f>
        <v>#REF!</v>
      </c>
      <c r="G590" s="12" t="e">
        <f>F590*L590</f>
        <v>#REF!</v>
      </c>
      <c r="H590" s="4" t="str">
        <f>E590</f>
        <v>-</v>
      </c>
      <c r="I590" s="12" t="s">
        <v>170</v>
      </c>
      <c r="J590" s="12" t="e">
        <f>G590</f>
        <v>#REF!</v>
      </c>
      <c r="K590" s="5">
        <v>561212</v>
      </c>
      <c r="L590" s="12">
        <v>34600</v>
      </c>
      <c r="N590" s="43"/>
    </row>
    <row r="591" spans="1:14" s="82" customFormat="1" ht="53.25" customHeight="1">
      <c r="A591" s="191" t="s">
        <v>494</v>
      </c>
      <c r="B591" s="211"/>
      <c r="C591" s="19" t="e">
        <f>SUM(C587:C590)</f>
        <v>#REF!</v>
      </c>
      <c r="D591" s="12" t="s">
        <v>170</v>
      </c>
      <c r="E591" s="4" t="s">
        <v>170</v>
      </c>
      <c r="F591" s="19" t="e">
        <f>SUM(F587:F590)</f>
        <v>#REF!</v>
      </c>
      <c r="G591" s="19" t="e">
        <f>SUM(G587:G590)</f>
        <v>#REF!</v>
      </c>
      <c r="H591" s="19" t="s">
        <v>170</v>
      </c>
      <c r="I591" s="19" t="s">
        <v>170</v>
      </c>
      <c r="J591" s="19" t="e">
        <f>SUM(J587:J590)</f>
        <v>#REF!</v>
      </c>
      <c r="K591" s="19">
        <f>SUM(K587:K590)</f>
        <v>3802540</v>
      </c>
      <c r="L591" s="19">
        <v>34600</v>
      </c>
      <c r="N591" s="83"/>
    </row>
    <row r="592" spans="1:14" s="42" customFormat="1" ht="15" customHeight="1">
      <c r="A592" s="230" t="s">
        <v>119</v>
      </c>
      <c r="B592" s="231"/>
      <c r="C592" s="231"/>
      <c r="D592" s="231"/>
      <c r="E592" s="231"/>
      <c r="F592" s="231"/>
      <c r="G592" s="231"/>
      <c r="H592" s="231"/>
      <c r="I592" s="231"/>
      <c r="J592" s="231"/>
      <c r="K592" s="231"/>
      <c r="L592" s="231"/>
      <c r="N592" s="43"/>
    </row>
    <row r="593" spans="1:14" s="42" customFormat="1" ht="25.5">
      <c r="A593" s="28">
        <v>1</v>
      </c>
      <c r="B593" s="36" t="s">
        <v>341</v>
      </c>
      <c r="C593" s="12" t="e">
        <f>'приложение 1'!#REF!</f>
        <v>#REF!</v>
      </c>
      <c r="D593" s="12" t="s">
        <v>170</v>
      </c>
      <c r="E593" s="4" t="s">
        <v>170</v>
      </c>
      <c r="F593" s="4" t="e">
        <f>C593</f>
        <v>#REF!</v>
      </c>
      <c r="G593" s="12" t="e">
        <f>F593*L593</f>
        <v>#REF!</v>
      </c>
      <c r="H593" s="4" t="s">
        <v>170</v>
      </c>
      <c r="I593" s="12" t="s">
        <v>170</v>
      </c>
      <c r="J593" s="12" t="e">
        <f>G593</f>
        <v>#REF!</v>
      </c>
      <c r="K593" s="5" t="e">
        <f>J593*0.1</f>
        <v>#REF!</v>
      </c>
      <c r="L593" s="12">
        <v>34600</v>
      </c>
      <c r="N593" s="43"/>
    </row>
    <row r="594" spans="1:14" s="42" customFormat="1" ht="25.5">
      <c r="A594" s="28">
        <v>2</v>
      </c>
      <c r="B594" s="36" t="s">
        <v>342</v>
      </c>
      <c r="C594" s="12" t="e">
        <f>'приложение 1'!#REF!</f>
        <v>#REF!</v>
      </c>
      <c r="D594" s="12" t="s">
        <v>170</v>
      </c>
      <c r="E594" s="4" t="s">
        <v>170</v>
      </c>
      <c r="F594" s="4" t="e">
        <f>C594</f>
        <v>#REF!</v>
      </c>
      <c r="G594" s="12" t="e">
        <f>F594*L594</f>
        <v>#REF!</v>
      </c>
      <c r="H594" s="4" t="s">
        <v>170</v>
      </c>
      <c r="I594" s="12" t="s">
        <v>170</v>
      </c>
      <c r="J594" s="12" t="e">
        <f>G594</f>
        <v>#REF!</v>
      </c>
      <c r="K594" s="5" t="e">
        <f>J594*0.1</f>
        <v>#REF!</v>
      </c>
      <c r="L594" s="12">
        <v>34600</v>
      </c>
      <c r="N594" s="43"/>
    </row>
    <row r="595" spans="1:14" s="42" customFormat="1" ht="25.5">
      <c r="A595" s="28">
        <v>3</v>
      </c>
      <c r="B595" s="36" t="s">
        <v>343</v>
      </c>
      <c r="C595" s="12" t="e">
        <f>'приложение 1'!#REF!</f>
        <v>#REF!</v>
      </c>
      <c r="D595" s="12" t="s">
        <v>170</v>
      </c>
      <c r="E595" s="4" t="s">
        <v>170</v>
      </c>
      <c r="F595" s="4" t="e">
        <f>C595</f>
        <v>#REF!</v>
      </c>
      <c r="G595" s="12" t="e">
        <f>F595*L595</f>
        <v>#REF!</v>
      </c>
      <c r="H595" s="4" t="s">
        <v>170</v>
      </c>
      <c r="I595" s="12" t="s">
        <v>170</v>
      </c>
      <c r="J595" s="12" t="e">
        <f>G595</f>
        <v>#REF!</v>
      </c>
      <c r="K595" s="5" t="e">
        <f>J595*0.1</f>
        <v>#REF!</v>
      </c>
      <c r="L595" s="12">
        <v>34600</v>
      </c>
      <c r="N595" s="43"/>
    </row>
    <row r="596" spans="1:14" s="42" customFormat="1" ht="25.5">
      <c r="A596" s="28">
        <v>4</v>
      </c>
      <c r="B596" s="36" t="s">
        <v>344</v>
      </c>
      <c r="C596" s="12" t="e">
        <f>'приложение 1'!#REF!</f>
        <v>#REF!</v>
      </c>
      <c r="D596" s="12" t="s">
        <v>170</v>
      </c>
      <c r="E596" s="4" t="s">
        <v>170</v>
      </c>
      <c r="F596" s="4" t="e">
        <f>C596</f>
        <v>#REF!</v>
      </c>
      <c r="G596" s="12" t="e">
        <f>F596*L596</f>
        <v>#REF!</v>
      </c>
      <c r="H596" s="4" t="s">
        <v>170</v>
      </c>
      <c r="I596" s="12" t="s">
        <v>170</v>
      </c>
      <c r="J596" s="12" t="e">
        <f>G596</f>
        <v>#REF!</v>
      </c>
      <c r="K596" s="5" t="e">
        <f>J596*0.1</f>
        <v>#REF!</v>
      </c>
      <c r="L596" s="12">
        <v>34600</v>
      </c>
      <c r="N596" s="43"/>
    </row>
    <row r="597" spans="1:14" s="42" customFormat="1" ht="25.5">
      <c r="A597" s="28">
        <v>5</v>
      </c>
      <c r="B597" s="36" t="s">
        <v>345</v>
      </c>
      <c r="C597" s="12" t="e">
        <f>'приложение 1'!#REF!</f>
        <v>#REF!</v>
      </c>
      <c r="D597" s="12" t="s">
        <v>170</v>
      </c>
      <c r="E597" s="4" t="s">
        <v>170</v>
      </c>
      <c r="F597" s="4" t="e">
        <f>C597</f>
        <v>#REF!</v>
      </c>
      <c r="G597" s="12" t="e">
        <f>F597*L597</f>
        <v>#REF!</v>
      </c>
      <c r="H597" s="4" t="s">
        <v>170</v>
      </c>
      <c r="I597" s="12" t="s">
        <v>170</v>
      </c>
      <c r="J597" s="12" t="e">
        <f>G597</f>
        <v>#REF!</v>
      </c>
      <c r="K597" s="5" t="e">
        <f>J597*0.1</f>
        <v>#REF!</v>
      </c>
      <c r="L597" s="12">
        <v>34600</v>
      </c>
      <c r="N597" s="43"/>
    </row>
    <row r="598" spans="1:14" s="82" customFormat="1" ht="52.5" customHeight="1">
      <c r="A598" s="220" t="s">
        <v>509</v>
      </c>
      <c r="B598" s="221"/>
      <c r="C598" s="19" t="e">
        <f>SUM(C593:C597)</f>
        <v>#REF!</v>
      </c>
      <c r="D598" s="19" t="s">
        <v>170</v>
      </c>
      <c r="E598" s="18" t="s">
        <v>170</v>
      </c>
      <c r="F598" s="19" t="e">
        <f>SUM(F593:F597)</f>
        <v>#REF!</v>
      </c>
      <c r="G598" s="19" t="e">
        <f>SUM(G593:G597)</f>
        <v>#REF!</v>
      </c>
      <c r="H598" s="19" t="s">
        <v>170</v>
      </c>
      <c r="I598" s="19" t="s">
        <v>170</v>
      </c>
      <c r="J598" s="19" t="e">
        <f>SUM(J593:J597)</f>
        <v>#REF!</v>
      </c>
      <c r="K598" s="19" t="e">
        <f>SUM(K593:K597)</f>
        <v>#REF!</v>
      </c>
      <c r="L598" s="19">
        <v>34600</v>
      </c>
      <c r="N598" s="83"/>
    </row>
    <row r="599" spans="1:14" ht="12.75">
      <c r="A599" s="230" t="s">
        <v>510</v>
      </c>
      <c r="B599" s="231"/>
      <c r="C599" s="231"/>
      <c r="D599" s="231"/>
      <c r="E599" s="231"/>
      <c r="F599" s="231"/>
      <c r="G599" s="231"/>
      <c r="H599" s="231"/>
      <c r="I599" s="231"/>
      <c r="J599" s="231"/>
      <c r="K599" s="231"/>
      <c r="L599" s="231"/>
      <c r="N599" s="9"/>
    </row>
    <row r="600" spans="1:14" ht="25.5">
      <c r="A600" s="4">
        <v>1</v>
      </c>
      <c r="B600" s="36" t="s">
        <v>511</v>
      </c>
      <c r="C600" s="5">
        <v>2562.5</v>
      </c>
      <c r="D600" s="57" t="s">
        <v>170</v>
      </c>
      <c r="E600" s="57" t="s">
        <v>170</v>
      </c>
      <c r="F600" s="5" t="s">
        <v>170</v>
      </c>
      <c r="G600" s="38" t="s">
        <v>170</v>
      </c>
      <c r="H600" s="5">
        <v>2562.5</v>
      </c>
      <c r="I600" s="38">
        <f>H600*L600</f>
        <v>88662500</v>
      </c>
      <c r="J600" s="53">
        <f>I600</f>
        <v>88662500</v>
      </c>
      <c r="K600" s="54">
        <f>J600*0.1</f>
        <v>8866250</v>
      </c>
      <c r="L600" s="53">
        <v>34600</v>
      </c>
      <c r="N600" s="9"/>
    </row>
    <row r="601" spans="1:14" ht="25.5">
      <c r="A601" s="4">
        <v>2</v>
      </c>
      <c r="B601" s="36" t="s">
        <v>512</v>
      </c>
      <c r="C601" s="5">
        <v>630.1</v>
      </c>
      <c r="D601" s="57" t="s">
        <v>170</v>
      </c>
      <c r="E601" s="57" t="s">
        <v>170</v>
      </c>
      <c r="F601" s="5" t="s">
        <v>170</v>
      </c>
      <c r="G601" s="38" t="s">
        <v>170</v>
      </c>
      <c r="H601" s="5">
        <v>630.1</v>
      </c>
      <c r="I601" s="38">
        <f>H601*L601</f>
        <v>21801460</v>
      </c>
      <c r="J601" s="53">
        <f>I601</f>
        <v>21801460</v>
      </c>
      <c r="K601" s="54">
        <f>J601*0.1</f>
        <v>2180146</v>
      </c>
      <c r="L601" s="53">
        <v>34600</v>
      </c>
      <c r="N601" s="9"/>
    </row>
    <row r="602" spans="1:14" ht="25.5">
      <c r="A602" s="4">
        <v>3</v>
      </c>
      <c r="B602" s="36" t="s">
        <v>513</v>
      </c>
      <c r="C602" s="5">
        <v>618.4</v>
      </c>
      <c r="D602" s="57" t="s">
        <v>170</v>
      </c>
      <c r="E602" s="57" t="s">
        <v>170</v>
      </c>
      <c r="F602" s="5" t="s">
        <v>170</v>
      </c>
      <c r="G602" s="38" t="s">
        <v>170</v>
      </c>
      <c r="H602" s="5">
        <v>618.4</v>
      </c>
      <c r="I602" s="38">
        <f>H602*L602</f>
        <v>21396640</v>
      </c>
      <c r="J602" s="53">
        <f>I602</f>
        <v>21396640</v>
      </c>
      <c r="K602" s="54">
        <f>J602*0.1</f>
        <v>2139664</v>
      </c>
      <c r="L602" s="53">
        <v>34600</v>
      </c>
      <c r="N602" s="9"/>
    </row>
    <row r="603" spans="1:14" ht="25.5">
      <c r="A603" s="4">
        <v>4</v>
      </c>
      <c r="B603" s="36" t="s">
        <v>514</v>
      </c>
      <c r="C603" s="5">
        <v>510.4</v>
      </c>
      <c r="D603" s="57" t="s">
        <v>170</v>
      </c>
      <c r="E603" s="57" t="s">
        <v>170</v>
      </c>
      <c r="F603" s="5" t="s">
        <v>170</v>
      </c>
      <c r="G603" s="38" t="s">
        <v>170</v>
      </c>
      <c r="H603" s="5">
        <v>510.4</v>
      </c>
      <c r="I603" s="38">
        <f>H603*L603</f>
        <v>17659840</v>
      </c>
      <c r="J603" s="53">
        <f>I603</f>
        <v>17659840</v>
      </c>
      <c r="K603" s="54">
        <f>J603*0.1</f>
        <v>1765984</v>
      </c>
      <c r="L603" s="53">
        <v>34600</v>
      </c>
      <c r="N603" s="9"/>
    </row>
    <row r="604" spans="1:14" ht="25.5">
      <c r="A604" s="4">
        <v>5</v>
      </c>
      <c r="B604" s="36" t="s">
        <v>515</v>
      </c>
      <c r="C604" s="5">
        <v>516.7</v>
      </c>
      <c r="D604" s="57" t="s">
        <v>170</v>
      </c>
      <c r="E604" s="57" t="s">
        <v>170</v>
      </c>
      <c r="F604" s="5" t="s">
        <v>170</v>
      </c>
      <c r="G604" s="38" t="s">
        <v>170</v>
      </c>
      <c r="H604" s="5">
        <v>516.7</v>
      </c>
      <c r="I604" s="38">
        <f>H604*L604</f>
        <v>17877820</v>
      </c>
      <c r="J604" s="53">
        <f>I604</f>
        <v>17877820</v>
      </c>
      <c r="K604" s="54">
        <f>J604*0.1</f>
        <v>1787782</v>
      </c>
      <c r="L604" s="53">
        <v>34600</v>
      </c>
      <c r="N604" s="9"/>
    </row>
    <row r="605" spans="1:14" s="82" customFormat="1" ht="29.25" customHeight="1">
      <c r="A605" s="191" t="s">
        <v>193</v>
      </c>
      <c r="B605" s="211"/>
      <c r="C605" s="19">
        <f>SUM(C600:C604)</f>
        <v>4838.099999999999</v>
      </c>
      <c r="D605" s="57" t="s">
        <v>170</v>
      </c>
      <c r="E605" s="57" t="s">
        <v>170</v>
      </c>
      <c r="F605" s="57" t="s">
        <v>170</v>
      </c>
      <c r="G605" s="57" t="s">
        <v>170</v>
      </c>
      <c r="H605" s="57">
        <f>SUM(H600:H604)</f>
        <v>4838.099999999999</v>
      </c>
      <c r="I605" s="57">
        <f>SUM(I600:I604)</f>
        <v>167398260</v>
      </c>
      <c r="J605" s="67">
        <f>SUM(J600:J604)</f>
        <v>167398260</v>
      </c>
      <c r="K605" s="67">
        <f>SUM(K600:K604)</f>
        <v>16739826</v>
      </c>
      <c r="L605" s="67">
        <v>34600</v>
      </c>
      <c r="N605" s="83"/>
    </row>
    <row r="606" spans="1:14" ht="12.75">
      <c r="A606" s="237" t="s">
        <v>520</v>
      </c>
      <c r="B606" s="238"/>
      <c r="C606" s="238"/>
      <c r="D606" s="238"/>
      <c r="E606" s="238"/>
      <c r="F606" s="238"/>
      <c r="G606" s="238"/>
      <c r="H606" s="238"/>
      <c r="I606" s="238"/>
      <c r="J606" s="238"/>
      <c r="K606" s="238"/>
      <c r="L606" s="238"/>
      <c r="N606" s="9"/>
    </row>
    <row r="607" spans="1:14" ht="30" customHeight="1">
      <c r="A607" s="4">
        <v>1</v>
      </c>
      <c r="B607" s="36" t="s">
        <v>521</v>
      </c>
      <c r="C607" s="5">
        <v>719.3</v>
      </c>
      <c r="D607" s="57" t="s">
        <v>170</v>
      </c>
      <c r="E607" s="57" t="s">
        <v>170</v>
      </c>
      <c r="F607" s="5">
        <v>719.3</v>
      </c>
      <c r="G607" s="38">
        <f>F607*L607</f>
        <v>24887780</v>
      </c>
      <c r="H607" s="5" t="s">
        <v>170</v>
      </c>
      <c r="I607" s="38" t="s">
        <v>170</v>
      </c>
      <c r="J607" s="53">
        <f>G607</f>
        <v>24887780</v>
      </c>
      <c r="K607" s="54">
        <v>465370</v>
      </c>
      <c r="L607" s="53">
        <v>34600</v>
      </c>
      <c r="N607" s="9"/>
    </row>
    <row r="608" spans="1:14" ht="32.25" customHeight="1">
      <c r="A608" s="4">
        <v>2</v>
      </c>
      <c r="B608" s="36" t="s">
        <v>522</v>
      </c>
      <c r="C608" s="5">
        <v>722.9</v>
      </c>
      <c r="D608" s="57" t="s">
        <v>170</v>
      </c>
      <c r="E608" s="57" t="s">
        <v>170</v>
      </c>
      <c r="F608" s="5">
        <v>722.9</v>
      </c>
      <c r="G608" s="38">
        <f>F608*L608</f>
        <v>25012340</v>
      </c>
      <c r="H608" s="5" t="s">
        <v>170</v>
      </c>
      <c r="I608" s="38" t="s">
        <v>170</v>
      </c>
      <c r="J608" s="53">
        <f>G608</f>
        <v>25012340</v>
      </c>
      <c r="K608" s="54">
        <v>561212</v>
      </c>
      <c r="L608" s="53">
        <v>34600</v>
      </c>
      <c r="N608" s="9"/>
    </row>
    <row r="609" spans="1:14" ht="30.75" customHeight="1">
      <c r="A609" s="4">
        <v>3</v>
      </c>
      <c r="B609" s="36" t="s">
        <v>523</v>
      </c>
      <c r="C609" s="5">
        <v>220.4</v>
      </c>
      <c r="D609" s="57" t="s">
        <v>170</v>
      </c>
      <c r="E609" s="57" t="s">
        <v>170</v>
      </c>
      <c r="F609" s="5">
        <v>220.4</v>
      </c>
      <c r="G609" s="38">
        <f>F609*L609</f>
        <v>7625840</v>
      </c>
      <c r="H609" s="5" t="s">
        <v>170</v>
      </c>
      <c r="I609" s="38" t="s">
        <v>170</v>
      </c>
      <c r="J609" s="53">
        <f>G609</f>
        <v>7625840</v>
      </c>
      <c r="K609" s="54" t="e">
        <f>'приложение 1'!#REF!</f>
        <v>#REF!</v>
      </c>
      <c r="L609" s="53">
        <v>34600</v>
      </c>
      <c r="N609" s="9"/>
    </row>
    <row r="610" spans="1:14" s="82" customFormat="1" ht="69" customHeight="1">
      <c r="A610" s="191" t="s">
        <v>524</v>
      </c>
      <c r="B610" s="211"/>
      <c r="C610" s="19">
        <f>SUM(C607:C609)</f>
        <v>1662.6</v>
      </c>
      <c r="D610" s="57" t="s">
        <v>170</v>
      </c>
      <c r="E610" s="57" t="s">
        <v>170</v>
      </c>
      <c r="F610" s="57">
        <f>SUM(F607:F609)</f>
        <v>1662.6</v>
      </c>
      <c r="G610" s="57">
        <f>SUM(G607:G609)</f>
        <v>57525960</v>
      </c>
      <c r="H610" s="57" t="s">
        <v>170</v>
      </c>
      <c r="I610" s="57" t="s">
        <v>170</v>
      </c>
      <c r="J610" s="67">
        <f>SUM(J607:J609)</f>
        <v>57525960</v>
      </c>
      <c r="K610" s="67" t="e">
        <f>SUM(K607:K609)</f>
        <v>#REF!</v>
      </c>
      <c r="L610" s="67">
        <v>34600</v>
      </c>
      <c r="N610" s="83"/>
    </row>
    <row r="611" spans="1:14" s="42" customFormat="1" ht="12.75">
      <c r="A611" s="232" t="s">
        <v>120</v>
      </c>
      <c r="B611" s="239"/>
      <c r="C611" s="239"/>
      <c r="D611" s="239"/>
      <c r="E611" s="239"/>
      <c r="F611" s="239"/>
      <c r="G611" s="239"/>
      <c r="H611" s="239"/>
      <c r="I611" s="239"/>
      <c r="J611" s="239"/>
      <c r="K611" s="239"/>
      <c r="L611" s="239"/>
      <c r="N611" s="43"/>
    </row>
    <row r="612" spans="1:14" s="42" customFormat="1" ht="25.5">
      <c r="A612" s="4">
        <v>1</v>
      </c>
      <c r="B612" s="36" t="s">
        <v>528</v>
      </c>
      <c r="C612" s="5">
        <v>73.8</v>
      </c>
      <c r="D612" s="57" t="s">
        <v>170</v>
      </c>
      <c r="E612" s="57" t="s">
        <v>170</v>
      </c>
      <c r="F612" s="5">
        <v>73.8</v>
      </c>
      <c r="G612" s="38">
        <f>F612*L612</f>
        <v>2553480</v>
      </c>
      <c r="H612" s="5" t="s">
        <v>170</v>
      </c>
      <c r="I612" s="38" t="s">
        <v>170</v>
      </c>
      <c r="J612" s="53">
        <f>G612</f>
        <v>2553480</v>
      </c>
      <c r="K612" s="54" t="e">
        <f>'приложение 1'!#REF!</f>
        <v>#REF!</v>
      </c>
      <c r="L612" s="53">
        <v>34600</v>
      </c>
      <c r="N612" s="43"/>
    </row>
    <row r="613" spans="1:14" s="42" customFormat="1" ht="12.75">
      <c r="A613" s="4">
        <v>2</v>
      </c>
      <c r="B613" s="36" t="s">
        <v>526</v>
      </c>
      <c r="C613" s="5">
        <v>96.6</v>
      </c>
      <c r="D613" s="57" t="s">
        <v>170</v>
      </c>
      <c r="E613" s="57" t="s">
        <v>170</v>
      </c>
      <c r="F613" s="5">
        <v>96.6</v>
      </c>
      <c r="G613" s="38">
        <f>F613*L613</f>
        <v>3342360</v>
      </c>
      <c r="H613" s="5" t="s">
        <v>170</v>
      </c>
      <c r="I613" s="38" t="s">
        <v>170</v>
      </c>
      <c r="J613" s="53">
        <f>G613</f>
        <v>3342360</v>
      </c>
      <c r="K613" s="54" t="e">
        <f>'приложение 1'!#REF!</f>
        <v>#REF!</v>
      </c>
      <c r="L613" s="53">
        <v>34600</v>
      </c>
      <c r="N613" s="43"/>
    </row>
    <row r="614" spans="1:14" s="42" customFormat="1" ht="12.75">
      <c r="A614" s="28">
        <v>3</v>
      </c>
      <c r="B614" s="36" t="s">
        <v>242</v>
      </c>
      <c r="C614" s="28">
        <v>218.5</v>
      </c>
      <c r="D614" s="57" t="s">
        <v>170</v>
      </c>
      <c r="E614" s="57" t="s">
        <v>170</v>
      </c>
      <c r="F614" s="28">
        <v>218.5</v>
      </c>
      <c r="G614" s="38">
        <f>F614*L614</f>
        <v>7560100</v>
      </c>
      <c r="H614" s="28" t="s">
        <v>170</v>
      </c>
      <c r="I614" s="38" t="s">
        <v>170</v>
      </c>
      <c r="J614" s="53">
        <f>G614</f>
        <v>7560100</v>
      </c>
      <c r="K614" s="54" t="e">
        <f>'приложение 1'!#REF!</f>
        <v>#REF!</v>
      </c>
      <c r="L614" s="53">
        <v>34600</v>
      </c>
      <c r="N614" s="43"/>
    </row>
    <row r="615" spans="1:14" s="82" customFormat="1" ht="52.5" customHeight="1">
      <c r="A615" s="191" t="s">
        <v>531</v>
      </c>
      <c r="B615" s="211"/>
      <c r="C615" s="19">
        <f>SUM(C612:C614)</f>
        <v>388.9</v>
      </c>
      <c r="D615" s="57" t="s">
        <v>170</v>
      </c>
      <c r="E615" s="57" t="s">
        <v>170</v>
      </c>
      <c r="F615" s="57">
        <f>SUM(F612:F614)</f>
        <v>388.9</v>
      </c>
      <c r="G615" s="57">
        <f>SUM(G612:G614)</f>
        <v>13455940</v>
      </c>
      <c r="H615" s="57" t="s">
        <v>170</v>
      </c>
      <c r="I615" s="57" t="s">
        <v>170</v>
      </c>
      <c r="J615" s="67">
        <f>SUM(J612:J614)</f>
        <v>13455940</v>
      </c>
      <c r="K615" s="67" t="e">
        <f>SUM(K612:K614)</f>
        <v>#REF!</v>
      </c>
      <c r="L615" s="67">
        <v>34600</v>
      </c>
      <c r="N615" s="83"/>
    </row>
    <row r="616" spans="1:14" s="42" customFormat="1" ht="12.75">
      <c r="A616" s="232" t="s">
        <v>121</v>
      </c>
      <c r="B616" s="233"/>
      <c r="C616" s="233"/>
      <c r="D616" s="233"/>
      <c r="E616" s="233"/>
      <c r="F616" s="233"/>
      <c r="G616" s="233"/>
      <c r="H616" s="233"/>
      <c r="I616" s="233"/>
      <c r="J616" s="233"/>
      <c r="K616" s="233"/>
      <c r="L616" s="233"/>
      <c r="N616" s="43"/>
    </row>
    <row r="617" spans="1:14" s="42" customFormat="1" ht="25.5">
      <c r="A617" s="28">
        <v>1</v>
      </c>
      <c r="B617" s="36" t="s">
        <v>532</v>
      </c>
      <c r="C617" s="5">
        <v>632.2</v>
      </c>
      <c r="D617" s="5">
        <v>632.2</v>
      </c>
      <c r="E617" s="12">
        <f aca="true" t="shared" si="74" ref="E617:E622">D617*L617</f>
        <v>21874120</v>
      </c>
      <c r="F617" s="4" t="s">
        <v>170</v>
      </c>
      <c r="G617" s="4" t="s">
        <v>170</v>
      </c>
      <c r="H617" s="4" t="s">
        <v>170</v>
      </c>
      <c r="I617" s="4" t="s">
        <v>170</v>
      </c>
      <c r="J617" s="53">
        <f aca="true" t="shared" si="75" ref="J617:J622">E617</f>
        <v>21874120</v>
      </c>
      <c r="K617" s="53" t="e">
        <f>'приложение 1'!#REF!</f>
        <v>#REF!</v>
      </c>
      <c r="L617" s="53">
        <v>34600</v>
      </c>
      <c r="N617" s="43"/>
    </row>
    <row r="618" spans="1:14" s="42" customFormat="1" ht="25.5">
      <c r="A618" s="28">
        <v>2</v>
      </c>
      <c r="B618" s="36" t="s">
        <v>533</v>
      </c>
      <c r="C618" s="5">
        <v>421.8</v>
      </c>
      <c r="D618" s="5">
        <v>421.8</v>
      </c>
      <c r="E618" s="12">
        <f t="shared" si="74"/>
        <v>14594280</v>
      </c>
      <c r="F618" s="4" t="s">
        <v>170</v>
      </c>
      <c r="G618" s="4" t="s">
        <v>170</v>
      </c>
      <c r="H618" s="4" t="s">
        <v>170</v>
      </c>
      <c r="I618" s="4" t="s">
        <v>170</v>
      </c>
      <c r="J618" s="53">
        <f t="shared" si="75"/>
        <v>14594280</v>
      </c>
      <c r="K618" s="53" t="e">
        <f>'приложение 1'!#REF!</f>
        <v>#REF!</v>
      </c>
      <c r="L618" s="53">
        <v>34600</v>
      </c>
      <c r="N618" s="43"/>
    </row>
    <row r="619" spans="1:14" s="42" customFormat="1" ht="25.5">
      <c r="A619" s="28">
        <v>3</v>
      </c>
      <c r="B619" s="36" t="s">
        <v>538</v>
      </c>
      <c r="C619" s="5">
        <v>316.7</v>
      </c>
      <c r="D619" s="5">
        <v>316.7</v>
      </c>
      <c r="E619" s="12">
        <f t="shared" si="74"/>
        <v>10957820</v>
      </c>
      <c r="F619" s="4" t="s">
        <v>170</v>
      </c>
      <c r="G619" s="4" t="s">
        <v>170</v>
      </c>
      <c r="H619" s="4" t="s">
        <v>170</v>
      </c>
      <c r="I619" s="4" t="s">
        <v>170</v>
      </c>
      <c r="J619" s="53">
        <f t="shared" si="75"/>
        <v>10957820</v>
      </c>
      <c r="K619" s="53" t="e">
        <f>'приложение 1'!#REF!</f>
        <v>#REF!</v>
      </c>
      <c r="L619" s="53">
        <v>34600</v>
      </c>
      <c r="N619" s="43"/>
    </row>
    <row r="620" spans="1:14" s="42" customFormat="1" ht="25.5">
      <c r="A620" s="28">
        <v>4</v>
      </c>
      <c r="B620" s="36" t="s">
        <v>534</v>
      </c>
      <c r="C620" s="5">
        <v>313.7</v>
      </c>
      <c r="D620" s="5">
        <v>313.7</v>
      </c>
      <c r="E620" s="12">
        <f t="shared" si="74"/>
        <v>10854020</v>
      </c>
      <c r="F620" s="4" t="s">
        <v>170</v>
      </c>
      <c r="G620" s="4" t="s">
        <v>170</v>
      </c>
      <c r="H620" s="4" t="s">
        <v>170</v>
      </c>
      <c r="I620" s="4" t="s">
        <v>170</v>
      </c>
      <c r="J620" s="53">
        <f t="shared" si="75"/>
        <v>10854020</v>
      </c>
      <c r="K620" s="53" t="e">
        <f>'приложение 1'!#REF!</f>
        <v>#REF!</v>
      </c>
      <c r="L620" s="53">
        <v>34600</v>
      </c>
      <c r="N620" s="43"/>
    </row>
    <row r="621" spans="1:14" s="42" customFormat="1" ht="25.5">
      <c r="A621" s="28">
        <v>5</v>
      </c>
      <c r="B621" s="36" t="s">
        <v>534</v>
      </c>
      <c r="C621" s="5">
        <v>324.1</v>
      </c>
      <c r="D621" s="5">
        <v>324.1</v>
      </c>
      <c r="E621" s="12">
        <f t="shared" si="74"/>
        <v>11213860</v>
      </c>
      <c r="F621" s="4" t="s">
        <v>170</v>
      </c>
      <c r="G621" s="4" t="s">
        <v>170</v>
      </c>
      <c r="H621" s="4" t="s">
        <v>170</v>
      </c>
      <c r="I621" s="4" t="s">
        <v>170</v>
      </c>
      <c r="J621" s="53">
        <f t="shared" si="75"/>
        <v>11213860</v>
      </c>
      <c r="K621" s="53" t="e">
        <f>'приложение 1'!#REF!</f>
        <v>#REF!</v>
      </c>
      <c r="L621" s="53">
        <v>34600</v>
      </c>
      <c r="N621" s="43"/>
    </row>
    <row r="622" spans="1:14" s="42" customFormat="1" ht="25.5">
      <c r="A622" s="28">
        <v>6</v>
      </c>
      <c r="B622" s="36" t="s">
        <v>535</v>
      </c>
      <c r="C622" s="5">
        <v>380.7</v>
      </c>
      <c r="D622" s="5">
        <v>380.7</v>
      </c>
      <c r="E622" s="12">
        <f t="shared" si="74"/>
        <v>13172220</v>
      </c>
      <c r="F622" s="4" t="s">
        <v>170</v>
      </c>
      <c r="G622" s="4" t="s">
        <v>170</v>
      </c>
      <c r="H622" s="4" t="s">
        <v>170</v>
      </c>
      <c r="I622" s="4" t="s">
        <v>170</v>
      </c>
      <c r="J622" s="53">
        <f t="shared" si="75"/>
        <v>13172220</v>
      </c>
      <c r="K622" s="53" t="e">
        <f>'приложение 1'!#REF!</f>
        <v>#REF!</v>
      </c>
      <c r="L622" s="53">
        <v>34600</v>
      </c>
      <c r="N622" s="43"/>
    </row>
    <row r="623" spans="1:14" s="82" customFormat="1" ht="29.25" customHeight="1">
      <c r="A623" s="191" t="s">
        <v>123</v>
      </c>
      <c r="B623" s="211"/>
      <c r="C623" s="19">
        <f>SUM(C617:C622)</f>
        <v>2389.2</v>
      </c>
      <c r="D623" s="19">
        <f>SUM(D617:D622)</f>
        <v>2389.2</v>
      </c>
      <c r="E623" s="19">
        <f>SUM(E617:E622)</f>
        <v>82666320</v>
      </c>
      <c r="F623" s="18" t="s">
        <v>170</v>
      </c>
      <c r="G623" s="18" t="s">
        <v>170</v>
      </c>
      <c r="H623" s="18" t="s">
        <v>170</v>
      </c>
      <c r="I623" s="18" t="s">
        <v>170</v>
      </c>
      <c r="J623" s="67">
        <f>SUM(J617:J622)</f>
        <v>82666320</v>
      </c>
      <c r="K623" s="67" t="e">
        <f>SUM(K617:K622)</f>
        <v>#REF!</v>
      </c>
      <c r="L623" s="67">
        <v>34600</v>
      </c>
      <c r="N623" s="83"/>
    </row>
    <row r="624" spans="1:14" s="42" customFormat="1" ht="12.75">
      <c r="A624" s="232" t="s">
        <v>122</v>
      </c>
      <c r="B624" s="233"/>
      <c r="C624" s="233"/>
      <c r="D624" s="233"/>
      <c r="E624" s="233"/>
      <c r="F624" s="233"/>
      <c r="G624" s="233"/>
      <c r="H624" s="233"/>
      <c r="I624" s="233"/>
      <c r="J624" s="233"/>
      <c r="K624" s="233"/>
      <c r="L624" s="233"/>
      <c r="N624" s="43"/>
    </row>
    <row r="625" spans="1:14" s="42" customFormat="1" ht="12.75">
      <c r="A625" s="4">
        <v>1</v>
      </c>
      <c r="B625" s="36" t="s">
        <v>540</v>
      </c>
      <c r="C625" s="38">
        <v>167.5</v>
      </c>
      <c r="D625" s="38">
        <v>167.5</v>
      </c>
      <c r="E625" s="38">
        <f>D625*L625</f>
        <v>5795500</v>
      </c>
      <c r="F625" s="38" t="s">
        <v>170</v>
      </c>
      <c r="G625" s="38" t="s">
        <v>170</v>
      </c>
      <c r="H625" s="38" t="s">
        <v>170</v>
      </c>
      <c r="I625" s="38" t="s">
        <v>170</v>
      </c>
      <c r="J625" s="53">
        <f>E625</f>
        <v>5795500</v>
      </c>
      <c r="K625" s="54">
        <v>1048380</v>
      </c>
      <c r="L625" s="53">
        <v>34600</v>
      </c>
      <c r="N625" s="43"/>
    </row>
    <row r="626" spans="1:14" s="42" customFormat="1" ht="12.75">
      <c r="A626" s="10">
        <v>2</v>
      </c>
      <c r="B626" s="36" t="s">
        <v>541</v>
      </c>
      <c r="C626" s="38">
        <v>152.2</v>
      </c>
      <c r="D626" s="38">
        <v>152.2</v>
      </c>
      <c r="E626" s="38">
        <f aca="true" t="shared" si="76" ref="E626:E632">D626*L626</f>
        <v>5266120</v>
      </c>
      <c r="F626" s="38" t="s">
        <v>170</v>
      </c>
      <c r="G626" s="38" t="s">
        <v>170</v>
      </c>
      <c r="H626" s="38" t="s">
        <v>170</v>
      </c>
      <c r="I626" s="38" t="s">
        <v>170</v>
      </c>
      <c r="J626" s="53">
        <f aca="true" t="shared" si="77" ref="J626:J632">E626</f>
        <v>5266120</v>
      </c>
      <c r="K626" s="54">
        <v>1066026</v>
      </c>
      <c r="L626" s="53">
        <v>34600</v>
      </c>
      <c r="N626" s="43"/>
    </row>
    <row r="627" spans="1:14" s="42" customFormat="1" ht="12.75">
      <c r="A627" s="4">
        <v>3</v>
      </c>
      <c r="B627" s="36" t="s">
        <v>542</v>
      </c>
      <c r="C627" s="38">
        <v>150.3</v>
      </c>
      <c r="D627" s="38">
        <v>150.3</v>
      </c>
      <c r="E627" s="38">
        <f t="shared" si="76"/>
        <v>5200380</v>
      </c>
      <c r="F627" s="38" t="s">
        <v>170</v>
      </c>
      <c r="G627" s="38" t="s">
        <v>170</v>
      </c>
      <c r="H627" s="38" t="s">
        <v>170</v>
      </c>
      <c r="I627" s="38" t="s">
        <v>170</v>
      </c>
      <c r="J627" s="53">
        <f t="shared" si="77"/>
        <v>5200380</v>
      </c>
      <c r="K627" s="54">
        <v>1727578</v>
      </c>
      <c r="L627" s="53">
        <v>34600</v>
      </c>
      <c r="N627" s="43"/>
    </row>
    <row r="628" spans="1:14" s="42" customFormat="1" ht="12.75">
      <c r="A628" s="4">
        <v>4</v>
      </c>
      <c r="B628" s="36" t="s">
        <v>543</v>
      </c>
      <c r="C628" s="38">
        <v>183.2</v>
      </c>
      <c r="D628" s="38">
        <v>183.2</v>
      </c>
      <c r="E628" s="38">
        <f t="shared" si="76"/>
        <v>6338720</v>
      </c>
      <c r="F628" s="38" t="s">
        <v>170</v>
      </c>
      <c r="G628" s="38" t="s">
        <v>170</v>
      </c>
      <c r="H628" s="38" t="s">
        <v>170</v>
      </c>
      <c r="I628" s="38" t="s">
        <v>170</v>
      </c>
      <c r="J628" s="53">
        <f t="shared" si="77"/>
        <v>6338720</v>
      </c>
      <c r="K628" s="54">
        <v>465370</v>
      </c>
      <c r="L628" s="53">
        <v>34600</v>
      </c>
      <c r="N628" s="43"/>
    </row>
    <row r="629" spans="1:14" s="42" customFormat="1" ht="12.75">
      <c r="A629" s="4">
        <v>5</v>
      </c>
      <c r="B629" s="36" t="s">
        <v>544</v>
      </c>
      <c r="C629" s="38">
        <v>115.1</v>
      </c>
      <c r="D629" s="38">
        <v>115.1</v>
      </c>
      <c r="E629" s="38">
        <f t="shared" si="76"/>
        <v>3982460</v>
      </c>
      <c r="F629" s="38" t="s">
        <v>170</v>
      </c>
      <c r="G629" s="38" t="s">
        <v>170</v>
      </c>
      <c r="H629" s="38" t="s">
        <v>170</v>
      </c>
      <c r="I629" s="38" t="s">
        <v>170</v>
      </c>
      <c r="J629" s="53">
        <f t="shared" si="77"/>
        <v>3982460</v>
      </c>
      <c r="K629" s="54">
        <v>561212</v>
      </c>
      <c r="L629" s="53">
        <v>34600</v>
      </c>
      <c r="N629" s="43"/>
    </row>
    <row r="630" spans="1:14" s="42" customFormat="1" ht="12.75">
      <c r="A630" s="4">
        <v>6</v>
      </c>
      <c r="B630" s="36" t="s">
        <v>545</v>
      </c>
      <c r="C630" s="38">
        <v>131.2</v>
      </c>
      <c r="D630" s="38">
        <v>131.2</v>
      </c>
      <c r="E630" s="38">
        <f t="shared" si="76"/>
        <v>4539520</v>
      </c>
      <c r="F630" s="38" t="s">
        <v>170</v>
      </c>
      <c r="G630" s="38" t="s">
        <v>170</v>
      </c>
      <c r="H630" s="38" t="s">
        <v>170</v>
      </c>
      <c r="I630" s="38" t="s">
        <v>170</v>
      </c>
      <c r="J630" s="53">
        <f t="shared" si="77"/>
        <v>4539520</v>
      </c>
      <c r="K630" s="54">
        <v>522114</v>
      </c>
      <c r="L630" s="53">
        <v>34600</v>
      </c>
      <c r="N630" s="43"/>
    </row>
    <row r="631" spans="1:14" s="42" customFormat="1" ht="12.75">
      <c r="A631" s="4">
        <v>7</v>
      </c>
      <c r="B631" s="36" t="s">
        <v>546</v>
      </c>
      <c r="C631" s="38">
        <v>313.2</v>
      </c>
      <c r="D631" s="38">
        <v>313.2</v>
      </c>
      <c r="E631" s="38">
        <f t="shared" si="76"/>
        <v>10836720</v>
      </c>
      <c r="F631" s="38" t="s">
        <v>170</v>
      </c>
      <c r="G631" s="38" t="s">
        <v>170</v>
      </c>
      <c r="H631" s="38" t="s">
        <v>170</v>
      </c>
      <c r="I631" s="38" t="s">
        <v>170</v>
      </c>
      <c r="J631" s="53">
        <f t="shared" si="77"/>
        <v>10836720</v>
      </c>
      <c r="K631" s="54">
        <v>523844</v>
      </c>
      <c r="L631" s="53">
        <v>34600</v>
      </c>
      <c r="N631" s="43"/>
    </row>
    <row r="632" spans="1:14" s="42" customFormat="1" ht="12.75">
      <c r="A632" s="4">
        <v>8</v>
      </c>
      <c r="B632" s="36" t="s">
        <v>547</v>
      </c>
      <c r="C632" s="38">
        <v>400.9</v>
      </c>
      <c r="D632" s="38">
        <v>400.9</v>
      </c>
      <c r="E632" s="38">
        <f t="shared" si="76"/>
        <v>13871140</v>
      </c>
      <c r="F632" s="38" t="s">
        <v>170</v>
      </c>
      <c r="G632" s="38" t="s">
        <v>170</v>
      </c>
      <c r="H632" s="38" t="s">
        <v>170</v>
      </c>
      <c r="I632" s="38" t="s">
        <v>170</v>
      </c>
      <c r="J632" s="53">
        <f t="shared" si="77"/>
        <v>13871140</v>
      </c>
      <c r="K632" s="54">
        <v>519692</v>
      </c>
      <c r="L632" s="53">
        <v>34600</v>
      </c>
      <c r="N632" s="43"/>
    </row>
    <row r="633" spans="1:14" s="82" customFormat="1" ht="45" customHeight="1">
      <c r="A633" s="191" t="s">
        <v>548</v>
      </c>
      <c r="B633" s="211"/>
      <c r="C633" s="19">
        <f>SUM(C625:C632)</f>
        <v>1613.6</v>
      </c>
      <c r="D633" s="19">
        <f>SUM(D625:D632)</f>
        <v>1613.6</v>
      </c>
      <c r="E633" s="19">
        <f>SUM(E625:E632)</f>
        <v>55830560</v>
      </c>
      <c r="F633" s="57" t="s">
        <v>170</v>
      </c>
      <c r="G633" s="57" t="s">
        <v>170</v>
      </c>
      <c r="H633" s="57" t="s">
        <v>170</v>
      </c>
      <c r="I633" s="57" t="s">
        <v>170</v>
      </c>
      <c r="J633" s="67">
        <f>SUM(J625:J632)</f>
        <v>55830560</v>
      </c>
      <c r="K633" s="67">
        <f>SUM(K625:K632)</f>
        <v>6434216</v>
      </c>
      <c r="L633" s="67">
        <v>34600</v>
      </c>
      <c r="N633" s="83"/>
    </row>
    <row r="634" spans="1:14" s="42" customFormat="1" ht="12.75">
      <c r="A634" s="232" t="s">
        <v>127</v>
      </c>
      <c r="B634" s="233"/>
      <c r="C634" s="233"/>
      <c r="D634" s="233"/>
      <c r="E634" s="233"/>
      <c r="F634" s="233"/>
      <c r="G634" s="233"/>
      <c r="H634" s="233"/>
      <c r="I634" s="233"/>
      <c r="J634" s="233"/>
      <c r="K634" s="233"/>
      <c r="L634" s="233"/>
      <c r="N634" s="43"/>
    </row>
    <row r="635" spans="1:14" s="42" customFormat="1" ht="25.5">
      <c r="A635" s="10">
        <v>1</v>
      </c>
      <c r="B635" s="11" t="s">
        <v>124</v>
      </c>
      <c r="C635" s="20">
        <v>469.8</v>
      </c>
      <c r="D635" s="12">
        <v>469.8</v>
      </c>
      <c r="E635" s="12">
        <f>D635*L635</f>
        <v>16255080</v>
      </c>
      <c r="F635" s="13" t="s">
        <v>170</v>
      </c>
      <c r="G635" s="12" t="s">
        <v>170</v>
      </c>
      <c r="H635" s="13" t="s">
        <v>170</v>
      </c>
      <c r="I635" s="12" t="s">
        <v>170</v>
      </c>
      <c r="J635" s="12">
        <f>E635</f>
        <v>16255080</v>
      </c>
      <c r="K635" s="12" t="e">
        <f>'приложение 1'!#REF!</f>
        <v>#REF!</v>
      </c>
      <c r="L635" s="12">
        <v>34600</v>
      </c>
      <c r="N635" s="43"/>
    </row>
    <row r="636" spans="1:14" s="42" customFormat="1" ht="25.5">
      <c r="A636" s="10">
        <v>2</v>
      </c>
      <c r="B636" s="11" t="s">
        <v>125</v>
      </c>
      <c r="C636" s="20">
        <v>422.7</v>
      </c>
      <c r="D636" s="12">
        <v>422.7</v>
      </c>
      <c r="E636" s="12">
        <f>D636*L636</f>
        <v>14625420</v>
      </c>
      <c r="F636" s="13" t="s">
        <v>170</v>
      </c>
      <c r="G636" s="12" t="s">
        <v>170</v>
      </c>
      <c r="H636" s="13" t="s">
        <v>170</v>
      </c>
      <c r="I636" s="12" t="s">
        <v>170</v>
      </c>
      <c r="J636" s="12">
        <f>E636</f>
        <v>14625420</v>
      </c>
      <c r="K636" s="12" t="e">
        <f>'приложение 1'!#REF!</f>
        <v>#REF!</v>
      </c>
      <c r="L636" s="12">
        <v>34600</v>
      </c>
      <c r="N636" s="43"/>
    </row>
    <row r="637" spans="1:14" s="42" customFormat="1" ht="25.5">
      <c r="A637" s="10">
        <v>3</v>
      </c>
      <c r="B637" s="11" t="s">
        <v>126</v>
      </c>
      <c r="C637" s="20">
        <v>699.9</v>
      </c>
      <c r="D637" s="12">
        <v>699.9</v>
      </c>
      <c r="E637" s="12">
        <f>D637*L637</f>
        <v>24216540</v>
      </c>
      <c r="F637" s="13" t="s">
        <v>170</v>
      </c>
      <c r="G637" s="12" t="s">
        <v>170</v>
      </c>
      <c r="H637" s="13" t="s">
        <v>170</v>
      </c>
      <c r="I637" s="12" t="s">
        <v>170</v>
      </c>
      <c r="J637" s="12">
        <f>E637</f>
        <v>24216540</v>
      </c>
      <c r="K637" s="12" t="e">
        <f>'приложение 1'!#REF!</f>
        <v>#REF!</v>
      </c>
      <c r="L637" s="12">
        <v>34600</v>
      </c>
      <c r="N637" s="43"/>
    </row>
    <row r="638" spans="1:14" s="74" customFormat="1" ht="51.75" customHeight="1">
      <c r="A638" s="191" t="s">
        <v>549</v>
      </c>
      <c r="B638" s="211"/>
      <c r="C638" s="19">
        <f>SUM(C635:C637)</f>
        <v>1592.4</v>
      </c>
      <c r="D638" s="19">
        <f>SUM(D635:D637)</f>
        <v>1592.4</v>
      </c>
      <c r="E638" s="19">
        <f>SUM(E635:E637)</f>
        <v>55097040</v>
      </c>
      <c r="F638" s="19" t="s">
        <v>170</v>
      </c>
      <c r="G638" s="19" t="s">
        <v>170</v>
      </c>
      <c r="H638" s="19" t="s">
        <v>170</v>
      </c>
      <c r="I638" s="19" t="s">
        <v>170</v>
      </c>
      <c r="J638" s="19">
        <f>SUM(J635:J637)</f>
        <v>55097040</v>
      </c>
      <c r="K638" s="19" t="e">
        <f>SUM(K635:K637)</f>
        <v>#REF!</v>
      </c>
      <c r="L638" s="19">
        <v>34600</v>
      </c>
      <c r="N638" s="83"/>
    </row>
    <row r="639" spans="1:14" s="42" customFormat="1" ht="12.75">
      <c r="A639" s="232" t="s">
        <v>128</v>
      </c>
      <c r="B639" s="233"/>
      <c r="C639" s="233"/>
      <c r="D639" s="233"/>
      <c r="E639" s="233"/>
      <c r="F639" s="233"/>
      <c r="G639" s="233"/>
      <c r="H639" s="233"/>
      <c r="I639" s="233"/>
      <c r="J639" s="233"/>
      <c r="K639" s="233"/>
      <c r="L639" s="233"/>
      <c r="N639" s="43"/>
    </row>
    <row r="640" spans="1:14" s="42" customFormat="1" ht="25.5">
      <c r="A640" s="4">
        <v>1</v>
      </c>
      <c r="B640" s="11" t="s">
        <v>1</v>
      </c>
      <c r="C640" s="20">
        <v>691.1</v>
      </c>
      <c r="D640" s="12">
        <v>691.1</v>
      </c>
      <c r="E640" s="12">
        <f aca="true" t="shared" si="78" ref="E640:E645">D640*L640</f>
        <v>23912060</v>
      </c>
      <c r="F640" s="13" t="s">
        <v>170</v>
      </c>
      <c r="G640" s="20" t="s">
        <v>170</v>
      </c>
      <c r="H640" s="13" t="s">
        <v>170</v>
      </c>
      <c r="I640" s="20" t="s">
        <v>170</v>
      </c>
      <c r="J640" s="20">
        <f aca="true" t="shared" si="79" ref="J640:J645">E640</f>
        <v>23912060</v>
      </c>
      <c r="K640" s="12" t="e">
        <f>'приложение 1'!#REF!</f>
        <v>#REF!</v>
      </c>
      <c r="L640" s="12">
        <v>34600</v>
      </c>
      <c r="N640" s="43"/>
    </row>
    <row r="641" spans="1:14" s="42" customFormat="1" ht="25.5">
      <c r="A641" s="4">
        <v>2</v>
      </c>
      <c r="B641" s="11" t="s">
        <v>2</v>
      </c>
      <c r="C641" s="20">
        <v>668.9</v>
      </c>
      <c r="D641" s="12">
        <v>668.9</v>
      </c>
      <c r="E641" s="12">
        <f t="shared" si="78"/>
        <v>23143940</v>
      </c>
      <c r="F641" s="13" t="s">
        <v>170</v>
      </c>
      <c r="G641" s="20" t="s">
        <v>170</v>
      </c>
      <c r="H641" s="13" t="s">
        <v>170</v>
      </c>
      <c r="I641" s="20" t="s">
        <v>170</v>
      </c>
      <c r="J641" s="20">
        <f t="shared" si="79"/>
        <v>23143940</v>
      </c>
      <c r="K641" s="12" t="e">
        <f>'приложение 1'!#REF!</f>
        <v>#REF!</v>
      </c>
      <c r="L641" s="12">
        <v>34600</v>
      </c>
      <c r="N641" s="43"/>
    </row>
    <row r="642" spans="1:14" s="42" customFormat="1" ht="25.5">
      <c r="A642" s="4">
        <v>3</v>
      </c>
      <c r="B642" s="11" t="s">
        <v>3</v>
      </c>
      <c r="C642" s="20">
        <v>521.8</v>
      </c>
      <c r="D642" s="12">
        <v>521.8</v>
      </c>
      <c r="E642" s="12">
        <f t="shared" si="78"/>
        <v>18054280</v>
      </c>
      <c r="F642" s="13" t="s">
        <v>170</v>
      </c>
      <c r="G642" s="20" t="s">
        <v>170</v>
      </c>
      <c r="H642" s="13" t="s">
        <v>170</v>
      </c>
      <c r="I642" s="20" t="s">
        <v>170</v>
      </c>
      <c r="J642" s="20">
        <f t="shared" si="79"/>
        <v>18054280</v>
      </c>
      <c r="K642" s="12" t="e">
        <f>'приложение 1'!#REF!</f>
        <v>#REF!</v>
      </c>
      <c r="L642" s="12">
        <v>34600</v>
      </c>
      <c r="N642" s="43"/>
    </row>
    <row r="643" spans="1:14" s="42" customFormat="1" ht="25.5">
      <c r="A643" s="4">
        <v>4</v>
      </c>
      <c r="B643" s="11" t="s">
        <v>4</v>
      </c>
      <c r="C643" s="20">
        <v>538.7</v>
      </c>
      <c r="D643" s="12">
        <v>538.7</v>
      </c>
      <c r="E643" s="12">
        <f t="shared" si="78"/>
        <v>18639020</v>
      </c>
      <c r="F643" s="13" t="s">
        <v>170</v>
      </c>
      <c r="G643" s="20" t="s">
        <v>170</v>
      </c>
      <c r="H643" s="13" t="s">
        <v>170</v>
      </c>
      <c r="I643" s="20" t="s">
        <v>170</v>
      </c>
      <c r="J643" s="20">
        <f t="shared" si="79"/>
        <v>18639020</v>
      </c>
      <c r="K643" s="12" t="e">
        <f>'приложение 1'!#REF!</f>
        <v>#REF!</v>
      </c>
      <c r="L643" s="12">
        <v>34600</v>
      </c>
      <c r="N643" s="43"/>
    </row>
    <row r="644" spans="1:14" s="42" customFormat="1" ht="25.5">
      <c r="A644" s="4">
        <v>5</v>
      </c>
      <c r="B644" s="11" t="s">
        <v>5</v>
      </c>
      <c r="C644" s="20">
        <v>145.1</v>
      </c>
      <c r="D644" s="12">
        <v>145.1</v>
      </c>
      <c r="E644" s="12">
        <f t="shared" si="78"/>
        <v>5020460</v>
      </c>
      <c r="F644" s="13" t="s">
        <v>170</v>
      </c>
      <c r="G644" s="20" t="s">
        <v>170</v>
      </c>
      <c r="H644" s="13" t="s">
        <v>170</v>
      </c>
      <c r="I644" s="20" t="s">
        <v>170</v>
      </c>
      <c r="J644" s="20">
        <f t="shared" si="79"/>
        <v>5020460</v>
      </c>
      <c r="K644" s="12" t="e">
        <f>'приложение 1'!#REF!</f>
        <v>#REF!</v>
      </c>
      <c r="L644" s="12">
        <v>34600</v>
      </c>
      <c r="N644" s="43"/>
    </row>
    <row r="645" spans="1:14" s="42" customFormat="1" ht="25.5">
      <c r="A645" s="4">
        <v>6</v>
      </c>
      <c r="B645" s="11" t="s">
        <v>6</v>
      </c>
      <c r="C645" s="20">
        <v>530.5</v>
      </c>
      <c r="D645" s="12">
        <v>530.5</v>
      </c>
      <c r="E645" s="12">
        <f t="shared" si="78"/>
        <v>18355300</v>
      </c>
      <c r="F645" s="13" t="s">
        <v>170</v>
      </c>
      <c r="G645" s="20" t="s">
        <v>170</v>
      </c>
      <c r="H645" s="13" t="s">
        <v>170</v>
      </c>
      <c r="I645" s="20" t="s">
        <v>170</v>
      </c>
      <c r="J645" s="20">
        <f t="shared" si="79"/>
        <v>18355300</v>
      </c>
      <c r="K645" s="12" t="e">
        <f>'приложение 1'!#REF!</f>
        <v>#REF!</v>
      </c>
      <c r="L645" s="12">
        <v>34600</v>
      </c>
      <c r="N645" s="43"/>
    </row>
    <row r="646" spans="1:14" s="74" customFormat="1" ht="67.5" customHeight="1">
      <c r="A646" s="191" t="s">
        <v>550</v>
      </c>
      <c r="B646" s="211"/>
      <c r="C646" s="19">
        <f>SUM(C640:C645)</f>
        <v>3096.1</v>
      </c>
      <c r="D646" s="19">
        <f>SUM(D640:D645)</f>
        <v>3096.1</v>
      </c>
      <c r="E646" s="19">
        <f>SUM(E640:E645)</f>
        <v>107125060</v>
      </c>
      <c r="F646" s="19" t="s">
        <v>170</v>
      </c>
      <c r="G646" s="19" t="s">
        <v>170</v>
      </c>
      <c r="H646" s="19" t="s">
        <v>170</v>
      </c>
      <c r="I646" s="19" t="s">
        <v>170</v>
      </c>
      <c r="J646" s="19">
        <f>SUM(J640:J645)</f>
        <v>107125060</v>
      </c>
      <c r="K646" s="19" t="e">
        <f>SUM(K640:K645)</f>
        <v>#REF!</v>
      </c>
      <c r="L646" s="19">
        <v>34600</v>
      </c>
      <c r="N646" s="83"/>
    </row>
    <row r="647" spans="1:14" s="42" customFormat="1" ht="12.75">
      <c r="A647" s="232" t="s">
        <v>197</v>
      </c>
      <c r="B647" s="233"/>
      <c r="C647" s="233"/>
      <c r="D647" s="233"/>
      <c r="E647" s="233"/>
      <c r="F647" s="233"/>
      <c r="G647" s="233"/>
      <c r="H647" s="233"/>
      <c r="I647" s="233"/>
      <c r="J647" s="233"/>
      <c r="K647" s="233"/>
      <c r="L647" s="233"/>
      <c r="N647" s="43"/>
    </row>
    <row r="648" spans="1:14" s="42" customFormat="1" ht="12.75">
      <c r="A648" s="10">
        <v>1</v>
      </c>
      <c r="B648" s="11" t="s">
        <v>85</v>
      </c>
      <c r="C648" s="20">
        <v>187.6</v>
      </c>
      <c r="D648" s="12">
        <v>187.6</v>
      </c>
      <c r="E648" s="12">
        <f>D648*L648</f>
        <v>6490960</v>
      </c>
      <c r="F648" s="13" t="s">
        <v>170</v>
      </c>
      <c r="G648" s="12" t="s">
        <v>170</v>
      </c>
      <c r="H648" s="13" t="s">
        <v>170</v>
      </c>
      <c r="I648" s="12" t="s">
        <v>170</v>
      </c>
      <c r="J648" s="12">
        <f>E648</f>
        <v>6490960</v>
      </c>
      <c r="K648" s="12" t="e">
        <f>'приложение 1'!#REF!</f>
        <v>#REF!</v>
      </c>
      <c r="L648" s="12">
        <v>34600</v>
      </c>
      <c r="N648" s="43"/>
    </row>
    <row r="649" spans="1:14" s="42" customFormat="1" ht="25.5">
      <c r="A649" s="10">
        <v>2</v>
      </c>
      <c r="B649" s="11" t="s">
        <v>16</v>
      </c>
      <c r="C649" s="20">
        <v>305.6</v>
      </c>
      <c r="D649" s="12">
        <v>305.6</v>
      </c>
      <c r="E649" s="12">
        <f>D649*L649</f>
        <v>10573760</v>
      </c>
      <c r="F649" s="13" t="s">
        <v>170</v>
      </c>
      <c r="G649" s="12" t="s">
        <v>170</v>
      </c>
      <c r="H649" s="13" t="s">
        <v>170</v>
      </c>
      <c r="I649" s="12" t="s">
        <v>170</v>
      </c>
      <c r="J649" s="12">
        <f>E649</f>
        <v>10573760</v>
      </c>
      <c r="K649" s="12" t="e">
        <f>'приложение 1'!#REF!</f>
        <v>#REF!</v>
      </c>
      <c r="L649" s="12">
        <v>34600</v>
      </c>
      <c r="N649" s="43"/>
    </row>
    <row r="650" spans="1:14" s="42" customFormat="1" ht="25.5">
      <c r="A650" s="10">
        <v>3</v>
      </c>
      <c r="B650" s="11" t="s">
        <v>17</v>
      </c>
      <c r="C650" s="20">
        <v>486.6</v>
      </c>
      <c r="D650" s="12">
        <v>486.6</v>
      </c>
      <c r="E650" s="12">
        <f>D650*L650</f>
        <v>16836360</v>
      </c>
      <c r="F650" s="13" t="s">
        <v>170</v>
      </c>
      <c r="G650" s="12" t="s">
        <v>170</v>
      </c>
      <c r="H650" s="13" t="s">
        <v>170</v>
      </c>
      <c r="I650" s="12" t="s">
        <v>170</v>
      </c>
      <c r="J650" s="12">
        <f>E650</f>
        <v>16836360</v>
      </c>
      <c r="K650" s="12" t="e">
        <f>'приложение 1'!#REF!</f>
        <v>#REF!</v>
      </c>
      <c r="L650" s="12">
        <v>34600</v>
      </c>
      <c r="N650" s="43"/>
    </row>
    <row r="651" spans="1:14" s="42" customFormat="1" ht="25.5">
      <c r="A651" s="10">
        <v>4</v>
      </c>
      <c r="B651" s="11" t="s">
        <v>18</v>
      </c>
      <c r="C651" s="20">
        <v>172</v>
      </c>
      <c r="D651" s="12">
        <v>172</v>
      </c>
      <c r="E651" s="12">
        <f>D651*L651</f>
        <v>5951200</v>
      </c>
      <c r="F651" s="13" t="s">
        <v>170</v>
      </c>
      <c r="G651" s="12" t="s">
        <v>170</v>
      </c>
      <c r="H651" s="13" t="s">
        <v>170</v>
      </c>
      <c r="I651" s="12" t="s">
        <v>170</v>
      </c>
      <c r="J651" s="12">
        <f>E651</f>
        <v>5951200</v>
      </c>
      <c r="K651" s="12" t="e">
        <f>'приложение 1'!#REF!</f>
        <v>#REF!</v>
      </c>
      <c r="L651" s="12">
        <v>34600</v>
      </c>
      <c r="N651" s="43"/>
    </row>
    <row r="652" spans="1:14" s="42" customFormat="1" ht="25.5">
      <c r="A652" s="10">
        <v>5</v>
      </c>
      <c r="B652" s="11" t="s">
        <v>19</v>
      </c>
      <c r="C652" s="20">
        <v>201.3</v>
      </c>
      <c r="D652" s="12">
        <v>201.3</v>
      </c>
      <c r="E652" s="12">
        <f>D652*L652</f>
        <v>6964980</v>
      </c>
      <c r="F652" s="13" t="s">
        <v>170</v>
      </c>
      <c r="G652" s="12" t="s">
        <v>170</v>
      </c>
      <c r="H652" s="13" t="s">
        <v>170</v>
      </c>
      <c r="I652" s="12" t="s">
        <v>170</v>
      </c>
      <c r="J652" s="12">
        <f>E652</f>
        <v>6964980</v>
      </c>
      <c r="K652" s="12" t="e">
        <f>'приложение 1'!#REF!</f>
        <v>#REF!</v>
      </c>
      <c r="L652" s="12">
        <v>34600</v>
      </c>
      <c r="N652" s="43"/>
    </row>
    <row r="653" spans="1:14" s="74" customFormat="1" ht="53.25" customHeight="1">
      <c r="A653" s="191" t="s">
        <v>552</v>
      </c>
      <c r="B653" s="211"/>
      <c r="C653" s="19">
        <f>SUM(C648:C652)</f>
        <v>1353.1000000000001</v>
      </c>
      <c r="D653" s="19">
        <f>SUM(D648:D652)</f>
        <v>1353.1000000000001</v>
      </c>
      <c r="E653" s="19">
        <f>SUM(E648:E652)</f>
        <v>46817260</v>
      </c>
      <c r="F653" s="19" t="s">
        <v>170</v>
      </c>
      <c r="G653" s="19" t="s">
        <v>170</v>
      </c>
      <c r="H653" s="19" t="s">
        <v>170</v>
      </c>
      <c r="I653" s="19" t="s">
        <v>170</v>
      </c>
      <c r="J653" s="19">
        <f>SUM(J648:J652)</f>
        <v>46817260</v>
      </c>
      <c r="K653" s="19" t="e">
        <f>SUM(K648:K652)</f>
        <v>#REF!</v>
      </c>
      <c r="L653" s="19">
        <v>34600</v>
      </c>
      <c r="N653" s="83"/>
    </row>
    <row r="654" spans="1:14" s="42" customFormat="1" ht="12.75">
      <c r="A654" s="232" t="s">
        <v>103</v>
      </c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N654" s="43"/>
    </row>
    <row r="655" spans="1:14" s="42" customFormat="1" ht="25.5">
      <c r="A655" s="10">
        <v>1</v>
      </c>
      <c r="B655" s="11" t="s">
        <v>553</v>
      </c>
      <c r="C655" s="20">
        <v>225.7</v>
      </c>
      <c r="D655" s="12">
        <v>225.7</v>
      </c>
      <c r="E655" s="12">
        <f>D655*L655</f>
        <v>7809220</v>
      </c>
      <c r="F655" s="13" t="s">
        <v>170</v>
      </c>
      <c r="G655" s="20" t="s">
        <v>170</v>
      </c>
      <c r="H655" s="13" t="s">
        <v>170</v>
      </c>
      <c r="I655" s="20" t="s">
        <v>170</v>
      </c>
      <c r="J655" s="12">
        <f>E655</f>
        <v>7809220</v>
      </c>
      <c r="K655" s="12" t="e">
        <f>'приложение 1'!#REF!</f>
        <v>#REF!</v>
      </c>
      <c r="L655" s="12">
        <v>34600</v>
      </c>
      <c r="N655" s="43"/>
    </row>
    <row r="656" spans="1:14" s="42" customFormat="1" ht="25.5">
      <c r="A656" s="10">
        <v>2</v>
      </c>
      <c r="B656" s="11" t="s">
        <v>554</v>
      </c>
      <c r="C656" s="20">
        <v>226.6</v>
      </c>
      <c r="D656" s="12">
        <v>226.6</v>
      </c>
      <c r="E656" s="12">
        <f>D656*L656</f>
        <v>7840360</v>
      </c>
      <c r="F656" s="13" t="s">
        <v>170</v>
      </c>
      <c r="G656" s="20" t="s">
        <v>170</v>
      </c>
      <c r="H656" s="13" t="s">
        <v>170</v>
      </c>
      <c r="I656" s="20" t="s">
        <v>170</v>
      </c>
      <c r="J656" s="12">
        <f>E656</f>
        <v>7840360</v>
      </c>
      <c r="K656" s="12" t="e">
        <f>'приложение 1'!#REF!</f>
        <v>#REF!</v>
      </c>
      <c r="L656" s="12">
        <v>34600</v>
      </c>
      <c r="N656" s="43"/>
    </row>
    <row r="657" spans="1:14" s="42" customFormat="1" ht="25.5">
      <c r="A657" s="10">
        <v>3</v>
      </c>
      <c r="B657" s="11" t="s">
        <v>86</v>
      </c>
      <c r="C657" s="20">
        <v>255.05</v>
      </c>
      <c r="D657" s="12">
        <v>255.05</v>
      </c>
      <c r="E657" s="12">
        <f>D657*L657</f>
        <v>8824730</v>
      </c>
      <c r="F657" s="13" t="s">
        <v>170</v>
      </c>
      <c r="G657" s="20" t="s">
        <v>170</v>
      </c>
      <c r="H657" s="13" t="s">
        <v>170</v>
      </c>
      <c r="I657" s="20" t="s">
        <v>170</v>
      </c>
      <c r="J657" s="12">
        <f>E657</f>
        <v>8824730</v>
      </c>
      <c r="K657" s="12" t="e">
        <f>'приложение 1'!#REF!</f>
        <v>#REF!</v>
      </c>
      <c r="L657" s="12">
        <v>34600</v>
      </c>
      <c r="N657" s="43"/>
    </row>
    <row r="658" spans="1:14" s="42" customFormat="1" ht="12.75">
      <c r="A658" s="10">
        <v>4</v>
      </c>
      <c r="B658" s="11" t="s">
        <v>87</v>
      </c>
      <c r="C658" s="20">
        <v>386.65</v>
      </c>
      <c r="D658" s="12">
        <v>386.65</v>
      </c>
      <c r="E658" s="12">
        <f>D658*L658</f>
        <v>13378090</v>
      </c>
      <c r="F658" s="20" t="s">
        <v>170</v>
      </c>
      <c r="G658" s="20" t="s">
        <v>170</v>
      </c>
      <c r="H658" s="20" t="s">
        <v>170</v>
      </c>
      <c r="I658" s="20" t="s">
        <v>170</v>
      </c>
      <c r="J658" s="12">
        <f>E658</f>
        <v>13378090</v>
      </c>
      <c r="K658" s="12" t="e">
        <f>'приложение 1'!#REF!</f>
        <v>#REF!</v>
      </c>
      <c r="L658" s="12">
        <v>34600</v>
      </c>
      <c r="N658" s="43"/>
    </row>
    <row r="659" spans="1:14" s="74" customFormat="1" ht="54.75" customHeight="1">
      <c r="A659" s="191" t="s">
        <v>555</v>
      </c>
      <c r="B659" s="211"/>
      <c r="C659" s="19">
        <f>SUM(C655:C658)</f>
        <v>1094</v>
      </c>
      <c r="D659" s="19">
        <f>SUM(D655:D658)</f>
        <v>1094</v>
      </c>
      <c r="E659" s="19">
        <f>SUM(E655:E658)</f>
        <v>37852400</v>
      </c>
      <c r="F659" s="19" t="s">
        <v>170</v>
      </c>
      <c r="G659" s="19" t="s">
        <v>170</v>
      </c>
      <c r="H659" s="19" t="s">
        <v>170</v>
      </c>
      <c r="I659" s="19" t="s">
        <v>170</v>
      </c>
      <c r="J659" s="19">
        <f>SUM(J655:J658)</f>
        <v>37852400</v>
      </c>
      <c r="K659" s="19" t="e">
        <f>SUM(K655:K658)</f>
        <v>#REF!</v>
      </c>
      <c r="L659" s="19">
        <v>34600</v>
      </c>
      <c r="N659" s="83"/>
    </row>
    <row r="660" spans="1:14" ht="12.75">
      <c r="A660" s="226" t="s">
        <v>88</v>
      </c>
      <c r="B660" s="227"/>
      <c r="C660" s="227"/>
      <c r="D660" s="227"/>
      <c r="E660" s="227"/>
      <c r="F660" s="227"/>
      <c r="G660" s="227"/>
      <c r="H660" s="227"/>
      <c r="I660" s="227"/>
      <c r="J660" s="227"/>
      <c r="K660" s="227"/>
      <c r="L660" s="227"/>
      <c r="N660" s="9"/>
    </row>
    <row r="661" spans="1:14" ht="12.75">
      <c r="A661" s="10">
        <v>1</v>
      </c>
      <c r="B661" s="15" t="s">
        <v>557</v>
      </c>
      <c r="C661" s="12">
        <v>3632.9</v>
      </c>
      <c r="D661" s="12" t="s">
        <v>170</v>
      </c>
      <c r="E661" s="4" t="s">
        <v>170</v>
      </c>
      <c r="F661" s="12" t="s">
        <v>170</v>
      </c>
      <c r="G661" s="53" t="s">
        <v>170</v>
      </c>
      <c r="H661" s="12">
        <v>3632.9</v>
      </c>
      <c r="I661" s="69">
        <f>H661*L661</f>
        <v>125698340</v>
      </c>
      <c r="J661" s="53">
        <v>125698340</v>
      </c>
      <c r="K661" s="53" t="e">
        <f>'приложение 1'!#REF!</f>
        <v>#REF!</v>
      </c>
      <c r="L661" s="53">
        <v>34600</v>
      </c>
      <c r="N661" s="9"/>
    </row>
    <row r="662" spans="1:14" s="82" customFormat="1" ht="57.75" customHeight="1">
      <c r="A662" s="210" t="s">
        <v>558</v>
      </c>
      <c r="B662" s="217"/>
      <c r="C662" s="19">
        <f>SUM(C661)</f>
        <v>3632.9</v>
      </c>
      <c r="D662" s="19" t="s">
        <v>170</v>
      </c>
      <c r="E662" s="18" t="s">
        <v>170</v>
      </c>
      <c r="F662" s="18" t="s">
        <v>170</v>
      </c>
      <c r="G662" s="67" t="s">
        <v>170</v>
      </c>
      <c r="H662" s="19">
        <f>SUM(H661)</f>
        <v>3632.9</v>
      </c>
      <c r="I662" s="70">
        <f>SUM(I661)</f>
        <v>125698340</v>
      </c>
      <c r="J662" s="67">
        <f>SUM(J661)</f>
        <v>125698340</v>
      </c>
      <c r="K662" s="67" t="e">
        <f>SUM(K661)</f>
        <v>#REF!</v>
      </c>
      <c r="L662" s="67">
        <v>34600</v>
      </c>
      <c r="N662" s="83"/>
    </row>
    <row r="663" spans="1:14" s="42" customFormat="1" ht="12.75">
      <c r="A663" s="226" t="s">
        <v>96</v>
      </c>
      <c r="B663" s="227"/>
      <c r="C663" s="227"/>
      <c r="D663" s="227"/>
      <c r="E663" s="227"/>
      <c r="F663" s="227"/>
      <c r="G663" s="227"/>
      <c r="H663" s="227"/>
      <c r="I663" s="227"/>
      <c r="J663" s="227"/>
      <c r="K663" s="227"/>
      <c r="L663" s="227"/>
      <c r="N663" s="43"/>
    </row>
    <row r="664" spans="1:14" s="42" customFormat="1" ht="25.5">
      <c r="A664" s="4">
        <v>1</v>
      </c>
      <c r="B664" s="15" t="s">
        <v>25</v>
      </c>
      <c r="C664" s="12">
        <v>51.5</v>
      </c>
      <c r="D664" s="12" t="s">
        <v>170</v>
      </c>
      <c r="E664" s="4" t="s">
        <v>170</v>
      </c>
      <c r="F664" s="4" t="s">
        <v>170</v>
      </c>
      <c r="G664" s="53" t="s">
        <v>170</v>
      </c>
      <c r="H664" s="4">
        <v>51.5</v>
      </c>
      <c r="I664" s="53">
        <f>H664*L664</f>
        <v>1781900</v>
      </c>
      <c r="J664" s="53">
        <v>1781900</v>
      </c>
      <c r="K664" s="53" t="e">
        <f>'приложение 1'!#REF!</f>
        <v>#REF!</v>
      </c>
      <c r="L664" s="53">
        <v>34600</v>
      </c>
      <c r="N664" s="43"/>
    </row>
    <row r="665" spans="1:14" s="82" customFormat="1" ht="54" customHeight="1">
      <c r="A665" s="210" t="s">
        <v>559</v>
      </c>
      <c r="B665" s="217"/>
      <c r="C665" s="19">
        <f>SUM(C664)</f>
        <v>51.5</v>
      </c>
      <c r="D665" s="19" t="s">
        <v>170</v>
      </c>
      <c r="E665" s="18" t="s">
        <v>170</v>
      </c>
      <c r="F665" s="18" t="s">
        <v>170</v>
      </c>
      <c r="G665" s="67" t="s">
        <v>170</v>
      </c>
      <c r="H665" s="18">
        <f>SUM(H664)</f>
        <v>51.5</v>
      </c>
      <c r="I665" s="67">
        <f>SUM(I664)</f>
        <v>1781900</v>
      </c>
      <c r="J665" s="67">
        <f>SUM(J664)</f>
        <v>1781900</v>
      </c>
      <c r="K665" s="67" t="e">
        <f>SUM(K664)</f>
        <v>#REF!</v>
      </c>
      <c r="L665" s="67">
        <v>34600</v>
      </c>
      <c r="N665" s="83"/>
    </row>
    <row r="666" spans="1:14" ht="12.75">
      <c r="A666" s="215" t="s">
        <v>102</v>
      </c>
      <c r="B666" s="216"/>
      <c r="C666" s="216"/>
      <c r="D666" s="216"/>
      <c r="E666" s="216"/>
      <c r="F666" s="216"/>
      <c r="G666" s="216"/>
      <c r="H666" s="216"/>
      <c r="I666" s="216"/>
      <c r="J666" s="216"/>
      <c r="K666" s="216"/>
      <c r="L666" s="216"/>
      <c r="N666" s="9"/>
    </row>
    <row r="667" spans="1:14" ht="25.5">
      <c r="A667" s="4">
        <v>1</v>
      </c>
      <c r="B667" s="11" t="s">
        <v>32</v>
      </c>
      <c r="C667" s="12">
        <v>375</v>
      </c>
      <c r="D667" s="20" t="s">
        <v>170</v>
      </c>
      <c r="E667" s="10" t="s">
        <v>170</v>
      </c>
      <c r="F667" s="10" t="s">
        <v>170</v>
      </c>
      <c r="G667" s="20" t="s">
        <v>170</v>
      </c>
      <c r="H667" s="10">
        <v>375</v>
      </c>
      <c r="I667" s="20">
        <f>H667*L667</f>
        <v>12975000</v>
      </c>
      <c r="J667" s="12">
        <f>I667</f>
        <v>12975000</v>
      </c>
      <c r="K667" s="12" t="e">
        <f>'приложение 1'!#REF!</f>
        <v>#REF!</v>
      </c>
      <c r="L667" s="12">
        <v>34600</v>
      </c>
      <c r="N667" s="9"/>
    </row>
    <row r="668" spans="1:14" ht="25.5">
      <c r="A668" s="4">
        <v>2</v>
      </c>
      <c r="B668" s="11" t="s">
        <v>33</v>
      </c>
      <c r="C668" s="12">
        <v>519.7</v>
      </c>
      <c r="D668" s="20" t="s">
        <v>170</v>
      </c>
      <c r="E668" s="10" t="s">
        <v>170</v>
      </c>
      <c r="F668" s="10" t="s">
        <v>170</v>
      </c>
      <c r="G668" s="20" t="s">
        <v>170</v>
      </c>
      <c r="H668" s="10">
        <v>519.7</v>
      </c>
      <c r="I668" s="20">
        <f>H668*L668</f>
        <v>17981620</v>
      </c>
      <c r="J668" s="12">
        <f>I668</f>
        <v>17981620</v>
      </c>
      <c r="K668" s="12" t="e">
        <f>'приложение 1'!#REF!</f>
        <v>#REF!</v>
      </c>
      <c r="L668" s="12">
        <v>34600</v>
      </c>
      <c r="N668" s="9"/>
    </row>
    <row r="669" spans="1:14" ht="25.5">
      <c r="A669" s="4">
        <v>3</v>
      </c>
      <c r="B669" s="11" t="s">
        <v>34</v>
      </c>
      <c r="C669" s="12">
        <v>90.3</v>
      </c>
      <c r="D669" s="20" t="s">
        <v>170</v>
      </c>
      <c r="E669" s="10" t="s">
        <v>170</v>
      </c>
      <c r="F669" s="10" t="s">
        <v>170</v>
      </c>
      <c r="G669" s="20" t="s">
        <v>170</v>
      </c>
      <c r="H669" s="10">
        <v>90.3</v>
      </c>
      <c r="I669" s="20">
        <f>H669*L669</f>
        <v>3124380</v>
      </c>
      <c r="J669" s="12">
        <f>I669</f>
        <v>3124380</v>
      </c>
      <c r="K669" s="12" t="e">
        <f>'приложение 1'!#REF!</f>
        <v>#REF!</v>
      </c>
      <c r="L669" s="12">
        <v>34600</v>
      </c>
      <c r="N669" s="9"/>
    </row>
    <row r="670" spans="1:14" s="82" customFormat="1" ht="54.75" customHeight="1">
      <c r="A670" s="210" t="s">
        <v>562</v>
      </c>
      <c r="B670" s="217"/>
      <c r="C670" s="19">
        <f>SUM(C667:C669)</f>
        <v>985</v>
      </c>
      <c r="D670" s="68" t="s">
        <v>170</v>
      </c>
      <c r="E670" s="61" t="s">
        <v>170</v>
      </c>
      <c r="F670" s="19" t="s">
        <v>170</v>
      </c>
      <c r="G670" s="19" t="s">
        <v>170</v>
      </c>
      <c r="H670" s="19">
        <f>SUM(H667:H669)</f>
        <v>985</v>
      </c>
      <c r="I670" s="19">
        <f>SUM(I667:I669)</f>
        <v>34081000</v>
      </c>
      <c r="J670" s="19">
        <f>SUM(J667:J669)</f>
        <v>34081000</v>
      </c>
      <c r="K670" s="19" t="e">
        <f>SUM(K667:K669)</f>
        <v>#REF!</v>
      </c>
      <c r="L670" s="19">
        <v>34600</v>
      </c>
      <c r="N670" s="83"/>
    </row>
    <row r="671" spans="1:14" ht="12.75">
      <c r="A671" s="230" t="s">
        <v>41</v>
      </c>
      <c r="B671" s="231"/>
      <c r="C671" s="231"/>
      <c r="D671" s="231"/>
      <c r="E671" s="231"/>
      <c r="F671" s="231"/>
      <c r="G671" s="231"/>
      <c r="H671" s="231"/>
      <c r="I671" s="231"/>
      <c r="J671" s="231"/>
      <c r="K671" s="231"/>
      <c r="L671" s="231"/>
      <c r="N671" s="9"/>
    </row>
    <row r="672" spans="1:14" ht="25.5">
      <c r="A672" s="37">
        <v>1</v>
      </c>
      <c r="B672" s="31" t="s">
        <v>346</v>
      </c>
      <c r="C672" s="62">
        <v>211.8</v>
      </c>
      <c r="D672" s="62" t="s">
        <v>170</v>
      </c>
      <c r="E672" s="37" t="s">
        <v>170</v>
      </c>
      <c r="F672" s="37" t="s">
        <v>170</v>
      </c>
      <c r="G672" s="62" t="s">
        <v>170</v>
      </c>
      <c r="H672" s="37">
        <v>211.8</v>
      </c>
      <c r="I672" s="62">
        <f>H672*L672</f>
        <v>7328280</v>
      </c>
      <c r="J672" s="62">
        <v>7328280</v>
      </c>
      <c r="K672" s="62" t="e">
        <f>'приложение 1'!#REF!</f>
        <v>#REF!</v>
      </c>
      <c r="L672" s="62">
        <v>34600</v>
      </c>
      <c r="N672" s="9"/>
    </row>
    <row r="673" spans="1:14" ht="25.5">
      <c r="A673" s="37">
        <v>2</v>
      </c>
      <c r="B673" s="31" t="s">
        <v>347</v>
      </c>
      <c r="C673" s="62">
        <v>159.8</v>
      </c>
      <c r="D673" s="62" t="s">
        <v>170</v>
      </c>
      <c r="E673" s="37" t="s">
        <v>170</v>
      </c>
      <c r="F673" s="37" t="s">
        <v>170</v>
      </c>
      <c r="G673" s="62" t="s">
        <v>170</v>
      </c>
      <c r="H673" s="37">
        <v>159.8</v>
      </c>
      <c r="I673" s="62">
        <f>H673*L673</f>
        <v>5529080</v>
      </c>
      <c r="J673" s="62">
        <v>5529080</v>
      </c>
      <c r="K673" s="62" t="e">
        <f>'приложение 1'!#REF!</f>
        <v>#REF!</v>
      </c>
      <c r="L673" s="62">
        <v>34600</v>
      </c>
      <c r="N673" s="9"/>
    </row>
    <row r="674" spans="1:14" s="39" customFormat="1" ht="50.25" customHeight="1">
      <c r="A674" s="191" t="s">
        <v>567</v>
      </c>
      <c r="B674" s="211"/>
      <c r="C674" s="19">
        <f>SUM(C672:C673)</f>
        <v>371.6</v>
      </c>
      <c r="D674" s="19" t="s">
        <v>170</v>
      </c>
      <c r="E674" s="19" t="s">
        <v>170</v>
      </c>
      <c r="F674" s="19" t="s">
        <v>170</v>
      </c>
      <c r="G674" s="19" t="s">
        <v>170</v>
      </c>
      <c r="H674" s="19">
        <f>SUM(H672:H673)</f>
        <v>371.6</v>
      </c>
      <c r="I674" s="19">
        <f>SUM(I672:I673)</f>
        <v>12857360</v>
      </c>
      <c r="J674" s="19">
        <f>SUM(J672:J673)</f>
        <v>12857360</v>
      </c>
      <c r="K674" s="19" t="e">
        <f>SUM(K672:K673)</f>
        <v>#REF!</v>
      </c>
      <c r="L674" s="63">
        <v>34600</v>
      </c>
      <c r="N674" s="83"/>
    </row>
    <row r="675" spans="1:14" ht="12.75">
      <c r="A675" s="215" t="s">
        <v>241</v>
      </c>
      <c r="B675" s="216"/>
      <c r="C675" s="216"/>
      <c r="D675" s="216"/>
      <c r="E675" s="216"/>
      <c r="F675" s="216"/>
      <c r="G675" s="216"/>
      <c r="H675" s="216"/>
      <c r="I675" s="216"/>
      <c r="J675" s="216"/>
      <c r="K675" s="216"/>
      <c r="L675" s="216"/>
      <c r="N675" s="9"/>
    </row>
    <row r="676" spans="1:14" ht="25.5">
      <c r="A676" s="37">
        <v>1</v>
      </c>
      <c r="B676" s="31" t="s">
        <v>37</v>
      </c>
      <c r="C676" s="37">
        <v>301.6</v>
      </c>
      <c r="D676" s="37">
        <v>301.6</v>
      </c>
      <c r="E676" s="12">
        <f>D676*L676</f>
        <v>10435360</v>
      </c>
      <c r="F676" s="71" t="s">
        <v>170</v>
      </c>
      <c r="G676" s="71" t="s">
        <v>170</v>
      </c>
      <c r="H676" s="71" t="s">
        <v>170</v>
      </c>
      <c r="I676" s="71" t="s">
        <v>170</v>
      </c>
      <c r="J676" s="12">
        <f>E676</f>
        <v>10435360</v>
      </c>
      <c r="K676" s="12" t="e">
        <f>'приложение 1'!#REF!</f>
        <v>#REF!</v>
      </c>
      <c r="L676" s="62">
        <v>34600</v>
      </c>
      <c r="N676" s="9"/>
    </row>
    <row r="677" spans="1:14" s="39" customFormat="1" ht="53.25" customHeight="1">
      <c r="A677" s="191" t="s">
        <v>568</v>
      </c>
      <c r="B677" s="211"/>
      <c r="C677" s="19">
        <f>SUM(C676)</f>
        <v>301.6</v>
      </c>
      <c r="D677" s="19">
        <f>SUM(D676)</f>
        <v>301.6</v>
      </c>
      <c r="E677" s="19">
        <f>SUM(E676)</f>
        <v>10435360</v>
      </c>
      <c r="F677" s="19" t="s">
        <v>170</v>
      </c>
      <c r="G677" s="19" t="s">
        <v>170</v>
      </c>
      <c r="H677" s="19" t="s">
        <v>170</v>
      </c>
      <c r="I677" s="19" t="s">
        <v>170</v>
      </c>
      <c r="J677" s="19">
        <f>SUM(J676)</f>
        <v>10435360</v>
      </c>
      <c r="K677" s="19" t="e">
        <f>SUM(K676)</f>
        <v>#REF!</v>
      </c>
      <c r="L677" s="63">
        <v>34600</v>
      </c>
      <c r="N677" s="83"/>
    </row>
    <row r="678" spans="1:23" s="1" customFormat="1" ht="88.5" customHeight="1">
      <c r="A678" s="228" t="s">
        <v>243</v>
      </c>
      <c r="B678" s="229"/>
      <c r="C678" s="81" t="e">
        <f>C681+C686+C691+C696+C703+C706+C710+C724+C739+C742+C767+C773+C779+C784+C790+C795+C799+C803+C806+C809+C814+C817+C820</f>
        <v>#REF!</v>
      </c>
      <c r="D678" s="81">
        <f>D739+D784+D795+D799+D806+D820</f>
        <v>5772.3</v>
      </c>
      <c r="E678" s="81">
        <f>E739+E784+E795+E799+E806+E820</f>
        <v>199721580</v>
      </c>
      <c r="F678" s="81" t="e">
        <f>F681+F686+F691+F703+F710+F724+F767+F779+F790</f>
        <v>#REF!</v>
      </c>
      <c r="G678" s="81" t="e">
        <f>G681+G686+G691+G703+G710+G724+G767+G779+G790</f>
        <v>#REF!</v>
      </c>
      <c r="H678" s="81">
        <f>H696+H703+H706+H742+H773+H803+H809+H814+H817</f>
        <v>6341.45</v>
      </c>
      <c r="I678" s="81">
        <f>I696+I703+I706+I742+I773+I803+I809+I814+I817</f>
        <v>219414170</v>
      </c>
      <c r="J678" s="81" t="e">
        <f>J681+J686+J691+J696+J703+J706+J710+J724+J739+J742+J767+J773+J779+J784+J790+J795+J799+J803+J806+J809+J814+J817+J820</f>
        <v>#REF!</v>
      </c>
      <c r="K678" s="81" t="e">
        <f>K681+K686+K691+K696+K703+K706+K710+K724+K739+K742+K767+K773+K779+K784+K790+K795+K799+K803+K806+K809+K814+K817+K820</f>
        <v>#REF!</v>
      </c>
      <c r="L678" s="81">
        <v>34600</v>
      </c>
      <c r="M678" s="77"/>
      <c r="N678" s="77"/>
      <c r="O678" s="77"/>
      <c r="P678" s="77"/>
      <c r="Q678" s="77"/>
      <c r="R678" s="77"/>
      <c r="S678" s="77"/>
      <c r="T678" s="77"/>
      <c r="U678" s="76"/>
      <c r="V678" s="23"/>
      <c r="W678" s="23"/>
    </row>
    <row r="679" spans="1:14" ht="12.75" customHeight="1">
      <c r="A679" s="226" t="s">
        <v>177</v>
      </c>
      <c r="B679" s="227"/>
      <c r="C679" s="227"/>
      <c r="D679" s="227"/>
      <c r="E679" s="227"/>
      <c r="F679" s="227"/>
      <c r="G679" s="227"/>
      <c r="H679" s="227"/>
      <c r="I679" s="227"/>
      <c r="J679" s="227"/>
      <c r="K679" s="227"/>
      <c r="L679" s="227"/>
      <c r="N679" s="9"/>
    </row>
    <row r="680" spans="1:14" ht="26.25" customHeight="1">
      <c r="A680" s="90">
        <v>1</v>
      </c>
      <c r="B680" s="11" t="s">
        <v>130</v>
      </c>
      <c r="C680" s="4">
        <v>530.3</v>
      </c>
      <c r="D680" s="12" t="s">
        <v>171</v>
      </c>
      <c r="E680" s="12" t="s">
        <v>171</v>
      </c>
      <c r="F680" s="12">
        <v>530.3</v>
      </c>
      <c r="G680" s="64">
        <f>F680*L680</f>
        <v>18348380</v>
      </c>
      <c r="H680" s="12" t="s">
        <v>171</v>
      </c>
      <c r="I680" s="64" t="s">
        <v>171</v>
      </c>
      <c r="J680" s="20">
        <f>G680</f>
        <v>18348380</v>
      </c>
      <c r="K680" s="20">
        <v>1837489.5</v>
      </c>
      <c r="L680" s="20">
        <v>34600</v>
      </c>
      <c r="N680" s="9"/>
    </row>
    <row r="681" spans="1:14" s="84" customFormat="1" ht="51" customHeight="1">
      <c r="A681" s="210" t="s">
        <v>181</v>
      </c>
      <c r="B681" s="210"/>
      <c r="C681" s="19">
        <f>SUM(C680)</f>
        <v>530.3</v>
      </c>
      <c r="D681" s="12" t="s">
        <v>171</v>
      </c>
      <c r="E681" s="12" t="s">
        <v>171</v>
      </c>
      <c r="F681" s="19">
        <f aca="true" t="shared" si="80" ref="F681:K681">SUM(F679:F680)</f>
        <v>530.3</v>
      </c>
      <c r="G681" s="19">
        <f t="shared" si="80"/>
        <v>18348380</v>
      </c>
      <c r="H681" s="19" t="s">
        <v>171</v>
      </c>
      <c r="I681" s="19" t="s">
        <v>171</v>
      </c>
      <c r="J681" s="19">
        <f t="shared" si="80"/>
        <v>18348380</v>
      </c>
      <c r="K681" s="19">
        <f t="shared" si="80"/>
        <v>1837489.5</v>
      </c>
      <c r="L681" s="19">
        <v>34600</v>
      </c>
      <c r="N681" s="85"/>
    </row>
    <row r="682" spans="1:14" ht="12.75">
      <c r="A682" s="224" t="s">
        <v>179</v>
      </c>
      <c r="B682" s="225"/>
      <c r="C682" s="225"/>
      <c r="D682" s="225"/>
      <c r="E682" s="225"/>
      <c r="F682" s="225"/>
      <c r="G682" s="225"/>
      <c r="H682" s="225"/>
      <c r="I682" s="225"/>
      <c r="J682" s="225"/>
      <c r="K682" s="225"/>
      <c r="L682" s="225"/>
      <c r="N682" s="9"/>
    </row>
    <row r="683" spans="1:14" ht="25.5">
      <c r="A683" s="10">
        <v>1</v>
      </c>
      <c r="B683" s="11" t="s">
        <v>58</v>
      </c>
      <c r="C683" s="12">
        <v>986.1</v>
      </c>
      <c r="D683" s="12" t="s">
        <v>170</v>
      </c>
      <c r="E683" s="4" t="s">
        <v>170</v>
      </c>
      <c r="F683" s="12">
        <v>986.1</v>
      </c>
      <c r="G683" s="12">
        <f>F683*L683</f>
        <v>34119060</v>
      </c>
      <c r="H683" s="12" t="s">
        <v>170</v>
      </c>
      <c r="I683" s="12" t="s">
        <v>170</v>
      </c>
      <c r="J683" s="20">
        <f>G683</f>
        <v>34119060</v>
      </c>
      <c r="K683" s="20" t="e">
        <f>'приложение 1'!#REF!</f>
        <v>#REF!</v>
      </c>
      <c r="L683" s="20">
        <v>34600</v>
      </c>
      <c r="N683" s="9"/>
    </row>
    <row r="684" spans="1:14" ht="25.5">
      <c r="A684" s="10">
        <v>2</v>
      </c>
      <c r="B684" s="11" t="s">
        <v>59</v>
      </c>
      <c r="C684" s="12">
        <v>214</v>
      </c>
      <c r="D684" s="12" t="s">
        <v>170</v>
      </c>
      <c r="E684" s="4" t="s">
        <v>170</v>
      </c>
      <c r="F684" s="12">
        <v>214</v>
      </c>
      <c r="G684" s="12">
        <f>F684*L684</f>
        <v>7404400</v>
      </c>
      <c r="H684" s="12" t="s">
        <v>170</v>
      </c>
      <c r="I684" s="12" t="s">
        <v>170</v>
      </c>
      <c r="J684" s="20">
        <f>G684</f>
        <v>7404400</v>
      </c>
      <c r="K684" s="20" t="e">
        <f>'приложение 1'!#REF!</f>
        <v>#REF!</v>
      </c>
      <c r="L684" s="20">
        <v>34600</v>
      </c>
      <c r="N684" s="9"/>
    </row>
    <row r="685" spans="1:14" ht="25.5">
      <c r="A685" s="10">
        <v>3</v>
      </c>
      <c r="B685" s="11" t="s">
        <v>60</v>
      </c>
      <c r="C685" s="12">
        <v>337.1</v>
      </c>
      <c r="D685" s="12" t="s">
        <v>170</v>
      </c>
      <c r="E685" s="4" t="s">
        <v>170</v>
      </c>
      <c r="F685" s="12">
        <v>337.1</v>
      </c>
      <c r="G685" s="12">
        <f>F685*L685</f>
        <v>11663660</v>
      </c>
      <c r="H685" s="12" t="s">
        <v>170</v>
      </c>
      <c r="I685" s="12" t="s">
        <v>170</v>
      </c>
      <c r="J685" s="20">
        <f>G685</f>
        <v>11663660</v>
      </c>
      <c r="K685" s="20" t="e">
        <f>'приложение 1'!#REF!</f>
        <v>#REF!</v>
      </c>
      <c r="L685" s="20">
        <v>34600</v>
      </c>
      <c r="N685" s="9"/>
    </row>
    <row r="686" spans="1:14" s="84" customFormat="1" ht="51" customHeight="1">
      <c r="A686" s="210" t="s">
        <v>182</v>
      </c>
      <c r="B686" s="210"/>
      <c r="C686" s="19">
        <f>SUM(C683:C685)</f>
        <v>1537.1999999999998</v>
      </c>
      <c r="D686" s="12" t="s">
        <v>170</v>
      </c>
      <c r="E686" s="12" t="s">
        <v>170</v>
      </c>
      <c r="F686" s="19">
        <f>SUM(F683:F685)</f>
        <v>1537.1999999999998</v>
      </c>
      <c r="G686" s="19">
        <f>SUM(G683:G685)</f>
        <v>53187120</v>
      </c>
      <c r="H686" s="19" t="s">
        <v>170</v>
      </c>
      <c r="I686" s="19" t="s">
        <v>170</v>
      </c>
      <c r="J686" s="19">
        <f>SUM(J683:J685)</f>
        <v>53187120</v>
      </c>
      <c r="K686" s="19" t="e">
        <f>SUM(K683:K685)</f>
        <v>#REF!</v>
      </c>
      <c r="L686" s="19">
        <v>34600</v>
      </c>
      <c r="N686" s="85"/>
    </row>
    <row r="687" spans="1:14" s="6" customFormat="1" ht="12.75" customHeight="1">
      <c r="A687" s="226" t="s">
        <v>187</v>
      </c>
      <c r="B687" s="227"/>
      <c r="C687" s="227"/>
      <c r="D687" s="227"/>
      <c r="E687" s="227"/>
      <c r="F687" s="227"/>
      <c r="G687" s="227"/>
      <c r="H687" s="227"/>
      <c r="I687" s="227"/>
      <c r="J687" s="227"/>
      <c r="K687" s="227"/>
      <c r="L687" s="227"/>
      <c r="N687" s="9"/>
    </row>
    <row r="688" spans="1:14" ht="35.25" customHeight="1">
      <c r="A688" s="28">
        <v>1</v>
      </c>
      <c r="B688" s="11" t="s">
        <v>139</v>
      </c>
      <c r="C688" s="28">
        <v>650.5</v>
      </c>
      <c r="D688" s="12" t="s">
        <v>170</v>
      </c>
      <c r="E688" s="4" t="s">
        <v>170</v>
      </c>
      <c r="F688" s="4">
        <f>C688</f>
        <v>650.5</v>
      </c>
      <c r="G688" s="8">
        <f>F688*L688</f>
        <v>22507300</v>
      </c>
      <c r="H688" s="4" t="s">
        <v>170</v>
      </c>
      <c r="I688" s="8" t="s">
        <v>170</v>
      </c>
      <c r="J688" s="53">
        <f>G688</f>
        <v>22507300</v>
      </c>
      <c r="K688" s="53">
        <f>J688*0.1</f>
        <v>2250730</v>
      </c>
      <c r="L688" s="53">
        <v>34600</v>
      </c>
      <c r="N688" s="9"/>
    </row>
    <row r="689" spans="1:14" ht="35.25" customHeight="1">
      <c r="A689" s="28">
        <v>2</v>
      </c>
      <c r="B689" s="11" t="s">
        <v>140</v>
      </c>
      <c r="C689" s="28">
        <v>210</v>
      </c>
      <c r="D689" s="12" t="s">
        <v>170</v>
      </c>
      <c r="E689" s="4" t="s">
        <v>170</v>
      </c>
      <c r="F689" s="4">
        <f>C689</f>
        <v>210</v>
      </c>
      <c r="G689" s="8">
        <f>F689*L689</f>
        <v>7266000</v>
      </c>
      <c r="H689" s="4" t="s">
        <v>170</v>
      </c>
      <c r="I689" s="8" t="s">
        <v>170</v>
      </c>
      <c r="J689" s="53">
        <f>G689</f>
        <v>7266000</v>
      </c>
      <c r="K689" s="53">
        <f>J689*0.1</f>
        <v>726600</v>
      </c>
      <c r="L689" s="53">
        <v>34600</v>
      </c>
      <c r="N689" s="9"/>
    </row>
    <row r="690" spans="1:14" ht="35.25" customHeight="1">
      <c r="A690" s="28">
        <v>3</v>
      </c>
      <c r="B690" s="11" t="s">
        <v>141</v>
      </c>
      <c r="C690" s="28">
        <v>93.6</v>
      </c>
      <c r="D690" s="12" t="s">
        <v>170</v>
      </c>
      <c r="E690" s="4" t="s">
        <v>170</v>
      </c>
      <c r="F690" s="4">
        <f>C690</f>
        <v>93.6</v>
      </c>
      <c r="G690" s="8">
        <f>F690*L690</f>
        <v>3238560</v>
      </c>
      <c r="H690" s="4" t="s">
        <v>170</v>
      </c>
      <c r="I690" s="8" t="s">
        <v>170</v>
      </c>
      <c r="J690" s="53">
        <f>G690</f>
        <v>3238560</v>
      </c>
      <c r="K690" s="53">
        <f>J690*0.1</f>
        <v>323856</v>
      </c>
      <c r="L690" s="53">
        <v>34600</v>
      </c>
      <c r="N690" s="9"/>
    </row>
    <row r="691" spans="1:14" s="84" customFormat="1" ht="54" customHeight="1">
      <c r="A691" s="191" t="s">
        <v>64</v>
      </c>
      <c r="B691" s="211"/>
      <c r="C691" s="19">
        <f>SUM(C688:C690)</f>
        <v>954.1</v>
      </c>
      <c r="D691" s="38" t="s">
        <v>170</v>
      </c>
      <c r="E691" s="38" t="s">
        <v>170</v>
      </c>
      <c r="F691" s="57">
        <f>SUM(F688:F690)</f>
        <v>954.1</v>
      </c>
      <c r="G691" s="57">
        <f>SUM(G688:G690)</f>
        <v>33011860</v>
      </c>
      <c r="H691" s="57" t="s">
        <v>170</v>
      </c>
      <c r="I691" s="57" t="s">
        <v>170</v>
      </c>
      <c r="J691" s="67">
        <f>SUM(J688:J690)</f>
        <v>33011860</v>
      </c>
      <c r="K691" s="67">
        <f>SUM(K688:K690)</f>
        <v>3301186</v>
      </c>
      <c r="L691" s="72">
        <v>34600</v>
      </c>
      <c r="N691" s="85"/>
    </row>
    <row r="692" spans="1:14" s="6" customFormat="1" ht="12.75" customHeight="1">
      <c r="A692" s="212" t="s">
        <v>190</v>
      </c>
      <c r="B692" s="212"/>
      <c r="C692" s="212"/>
      <c r="D692" s="212"/>
      <c r="E692" s="212"/>
      <c r="F692" s="212"/>
      <c r="G692" s="212"/>
      <c r="H692" s="212"/>
      <c r="I692" s="212"/>
      <c r="J692" s="212"/>
      <c r="K692" s="212"/>
      <c r="L692" s="212"/>
      <c r="N692" s="9"/>
    </row>
    <row r="693" spans="1:14" s="6" customFormat="1" ht="29.25" customHeight="1">
      <c r="A693" s="10">
        <v>1</v>
      </c>
      <c r="B693" s="11" t="s">
        <v>144</v>
      </c>
      <c r="C693" s="8" t="e">
        <f>'приложение 1'!#REF!</f>
        <v>#REF!</v>
      </c>
      <c r="D693" s="8" t="s">
        <v>170</v>
      </c>
      <c r="E693" s="7" t="s">
        <v>170</v>
      </c>
      <c r="F693" s="8" t="s">
        <v>170</v>
      </c>
      <c r="G693" s="8" t="s">
        <v>170</v>
      </c>
      <c r="H693" s="8">
        <v>505.5</v>
      </c>
      <c r="I693" s="8">
        <f>H693*L693</f>
        <v>17490300</v>
      </c>
      <c r="J693" s="53">
        <f>I693</f>
        <v>17490300</v>
      </c>
      <c r="K693" s="53">
        <f>J693*0.1</f>
        <v>1749030</v>
      </c>
      <c r="L693" s="53">
        <v>34600</v>
      </c>
      <c r="N693" s="9"/>
    </row>
    <row r="694" spans="1:14" s="6" customFormat="1" ht="26.25" customHeight="1">
      <c r="A694" s="10">
        <v>2</v>
      </c>
      <c r="B694" s="11" t="s">
        <v>145</v>
      </c>
      <c r="C694" s="8" t="e">
        <f>'приложение 1'!#REF!</f>
        <v>#REF!</v>
      </c>
      <c r="D694" s="8" t="s">
        <v>170</v>
      </c>
      <c r="E694" s="7" t="s">
        <v>170</v>
      </c>
      <c r="F694" s="8" t="s">
        <v>170</v>
      </c>
      <c r="G694" s="8" t="s">
        <v>170</v>
      </c>
      <c r="H694" s="8">
        <v>508.9</v>
      </c>
      <c r="I694" s="8">
        <f>H694*L694</f>
        <v>17607940</v>
      </c>
      <c r="J694" s="53">
        <f>I694</f>
        <v>17607940</v>
      </c>
      <c r="K694" s="53">
        <f>J694*0.1</f>
        <v>1760794</v>
      </c>
      <c r="L694" s="53">
        <v>34600</v>
      </c>
      <c r="N694" s="9"/>
    </row>
    <row r="695" spans="1:14" s="6" customFormat="1" ht="30" customHeight="1">
      <c r="A695" s="10">
        <v>3</v>
      </c>
      <c r="B695" s="11" t="s">
        <v>146</v>
      </c>
      <c r="C695" s="8" t="e">
        <f>'приложение 1'!#REF!</f>
        <v>#REF!</v>
      </c>
      <c r="D695" s="8" t="s">
        <v>170</v>
      </c>
      <c r="E695" s="7" t="s">
        <v>170</v>
      </c>
      <c r="F695" s="8" t="s">
        <v>170</v>
      </c>
      <c r="G695" s="8" t="s">
        <v>170</v>
      </c>
      <c r="H695" s="8">
        <v>520.1999999999999</v>
      </c>
      <c r="I695" s="8">
        <f>H695*L695</f>
        <v>17998919.999999996</v>
      </c>
      <c r="J695" s="53">
        <f>I695</f>
        <v>17998919.999999996</v>
      </c>
      <c r="K695" s="53">
        <f>J695*0.1</f>
        <v>1799891.9999999998</v>
      </c>
      <c r="L695" s="53">
        <v>34600</v>
      </c>
      <c r="N695" s="9"/>
    </row>
    <row r="696" spans="1:14" s="84" customFormat="1" ht="51.75" customHeight="1">
      <c r="A696" s="222" t="s">
        <v>66</v>
      </c>
      <c r="B696" s="223"/>
      <c r="C696" s="19" t="e">
        <f>SUM(C693:C695)</f>
        <v>#REF!</v>
      </c>
      <c r="D696" s="57" t="s">
        <v>170</v>
      </c>
      <c r="E696" s="58" t="s">
        <v>170</v>
      </c>
      <c r="F696" s="19" t="s">
        <v>170</v>
      </c>
      <c r="G696" s="19" t="s">
        <v>170</v>
      </c>
      <c r="H696" s="19">
        <f>SUM(H693:H695)</f>
        <v>1534.6</v>
      </c>
      <c r="I696" s="19">
        <f>SUM(I693:I695)</f>
        <v>53097160</v>
      </c>
      <c r="J696" s="67">
        <f>SUM(J693:J695)</f>
        <v>53097160</v>
      </c>
      <c r="K696" s="67">
        <f>SUM(K693:K695)</f>
        <v>5309716</v>
      </c>
      <c r="L696" s="67">
        <f>L1211</f>
        <v>0</v>
      </c>
      <c r="N696" s="85"/>
    </row>
    <row r="697" spans="1:14" s="6" customFormat="1" ht="12.75" customHeight="1">
      <c r="A697" s="212" t="s">
        <v>194</v>
      </c>
      <c r="B697" s="212"/>
      <c r="C697" s="212"/>
      <c r="D697" s="212"/>
      <c r="E697" s="212"/>
      <c r="F697" s="212"/>
      <c r="G697" s="212"/>
      <c r="H697" s="212"/>
      <c r="I697" s="212"/>
      <c r="J697" s="212"/>
      <c r="K697" s="212"/>
      <c r="L697" s="212"/>
      <c r="N697" s="9"/>
    </row>
    <row r="698" spans="1:14" s="6" customFormat="1" ht="39" customHeight="1">
      <c r="A698" s="10">
        <v>1</v>
      </c>
      <c r="B698" s="11" t="s">
        <v>148</v>
      </c>
      <c r="C698" s="8" t="e">
        <f>'приложение 1'!#REF!</f>
        <v>#REF!</v>
      </c>
      <c r="D698" s="57" t="s">
        <v>170</v>
      </c>
      <c r="E698" s="58" t="s">
        <v>170</v>
      </c>
      <c r="F698" s="8" t="e">
        <f>C698</f>
        <v>#REF!</v>
      </c>
      <c r="G698" s="8" t="e">
        <f>F698*L698</f>
        <v>#REF!</v>
      </c>
      <c r="H698" s="8" t="str">
        <f>E698</f>
        <v>-</v>
      </c>
      <c r="I698" s="8" t="s">
        <v>170</v>
      </c>
      <c r="J698" s="53" t="e">
        <f>G698</f>
        <v>#REF!</v>
      </c>
      <c r="K698" s="53" t="e">
        <f>J698*0.1</f>
        <v>#REF!</v>
      </c>
      <c r="L698" s="53">
        <v>34600</v>
      </c>
      <c r="N698" s="9"/>
    </row>
    <row r="699" spans="1:14" s="6" customFormat="1" ht="39" customHeight="1">
      <c r="A699" s="10">
        <v>2</v>
      </c>
      <c r="B699" s="11" t="s">
        <v>149</v>
      </c>
      <c r="C699" s="8" t="e">
        <f>'приложение 1'!#REF!</f>
        <v>#REF!</v>
      </c>
      <c r="D699" s="57" t="s">
        <v>170</v>
      </c>
      <c r="E699" s="58" t="s">
        <v>170</v>
      </c>
      <c r="F699" s="8" t="e">
        <f>C699</f>
        <v>#REF!</v>
      </c>
      <c r="G699" s="8" t="e">
        <f>F699*L699</f>
        <v>#REF!</v>
      </c>
      <c r="H699" s="8" t="str">
        <f>E699</f>
        <v>-</v>
      </c>
      <c r="I699" s="8" t="s">
        <v>170</v>
      </c>
      <c r="J699" s="53" t="e">
        <f>G699</f>
        <v>#REF!</v>
      </c>
      <c r="K699" s="53" t="e">
        <f>J699*0.1</f>
        <v>#REF!</v>
      </c>
      <c r="L699" s="53">
        <v>34600</v>
      </c>
      <c r="N699" s="9"/>
    </row>
    <row r="700" spans="1:14" s="6" customFormat="1" ht="39" customHeight="1">
      <c r="A700" s="10">
        <v>3</v>
      </c>
      <c r="B700" s="11" t="s">
        <v>150</v>
      </c>
      <c r="C700" s="8" t="e">
        <f>'приложение 1'!#REF!</f>
        <v>#REF!</v>
      </c>
      <c r="D700" s="57" t="s">
        <v>170</v>
      </c>
      <c r="E700" s="58" t="s">
        <v>170</v>
      </c>
      <c r="F700" s="8" t="s">
        <v>170</v>
      </c>
      <c r="G700" s="8" t="s">
        <v>170</v>
      </c>
      <c r="H700" s="8">
        <v>279.70000000000005</v>
      </c>
      <c r="I700" s="8">
        <f>H700*L700</f>
        <v>9677620.000000002</v>
      </c>
      <c r="J700" s="53">
        <f>I700</f>
        <v>9677620.000000002</v>
      </c>
      <c r="K700" s="53">
        <f>J700*0.1</f>
        <v>967762.0000000002</v>
      </c>
      <c r="L700" s="53">
        <v>34600</v>
      </c>
      <c r="N700" s="9"/>
    </row>
    <row r="701" spans="1:14" s="6" customFormat="1" ht="39" customHeight="1">
      <c r="A701" s="10">
        <v>4</v>
      </c>
      <c r="B701" s="11" t="s">
        <v>151</v>
      </c>
      <c r="C701" s="8" t="e">
        <f>'приложение 1'!#REF!</f>
        <v>#REF!</v>
      </c>
      <c r="D701" s="57" t="s">
        <v>170</v>
      </c>
      <c r="E701" s="58" t="s">
        <v>170</v>
      </c>
      <c r="F701" s="8" t="s">
        <v>170</v>
      </c>
      <c r="G701" s="8" t="s">
        <v>170</v>
      </c>
      <c r="H701" s="8">
        <v>338.55</v>
      </c>
      <c r="I701" s="8">
        <f>H701*L701</f>
        <v>11713830</v>
      </c>
      <c r="J701" s="53">
        <f>I701</f>
        <v>11713830</v>
      </c>
      <c r="K701" s="53">
        <f>J701*0.1</f>
        <v>1171383</v>
      </c>
      <c r="L701" s="53">
        <v>34600</v>
      </c>
      <c r="N701" s="9"/>
    </row>
    <row r="702" spans="1:14" s="6" customFormat="1" ht="39" customHeight="1">
      <c r="A702" s="10">
        <v>5</v>
      </c>
      <c r="B702" s="11" t="s">
        <v>152</v>
      </c>
      <c r="C702" s="8" t="e">
        <f>'приложение 1'!#REF!</f>
        <v>#REF!</v>
      </c>
      <c r="D702" s="57" t="s">
        <v>170</v>
      </c>
      <c r="E702" s="58" t="s">
        <v>170</v>
      </c>
      <c r="F702" s="8" t="s">
        <v>170</v>
      </c>
      <c r="G702" s="8" t="s">
        <v>170</v>
      </c>
      <c r="H702" s="8">
        <v>276.7</v>
      </c>
      <c r="I702" s="8">
        <f>H702*L702</f>
        <v>9573820</v>
      </c>
      <c r="J702" s="53">
        <f>I702</f>
        <v>9573820</v>
      </c>
      <c r="K702" s="53">
        <f>J702*0.1</f>
        <v>957382</v>
      </c>
      <c r="L702" s="53">
        <v>34600</v>
      </c>
      <c r="N702" s="9"/>
    </row>
    <row r="703" spans="1:14" s="87" customFormat="1" ht="51" customHeight="1">
      <c r="A703" s="222" t="s">
        <v>67</v>
      </c>
      <c r="B703" s="223"/>
      <c r="C703" s="19" t="e">
        <f>SUM(C698:C702)</f>
        <v>#REF!</v>
      </c>
      <c r="D703" s="57" t="s">
        <v>170</v>
      </c>
      <c r="E703" s="58" t="s">
        <v>170</v>
      </c>
      <c r="F703" s="19" t="e">
        <f>SUM(F698:F702)</f>
        <v>#REF!</v>
      </c>
      <c r="G703" s="19" t="e">
        <f>SUM(G698:G702)</f>
        <v>#REF!</v>
      </c>
      <c r="H703" s="19">
        <f>SUM(H700:H702)</f>
        <v>894.95</v>
      </c>
      <c r="I703" s="19">
        <f>SUM(I700:I702)</f>
        <v>30965270</v>
      </c>
      <c r="J703" s="67" t="e">
        <f>SUM(J698:J702)</f>
        <v>#REF!</v>
      </c>
      <c r="K703" s="67" t="e">
        <f>SUM(K698:K702)</f>
        <v>#REF!</v>
      </c>
      <c r="L703" s="67">
        <v>34600</v>
      </c>
      <c r="N703" s="85"/>
    </row>
    <row r="704" spans="1:14" s="6" customFormat="1" ht="12" customHeight="1">
      <c r="A704" s="212" t="s">
        <v>191</v>
      </c>
      <c r="B704" s="212"/>
      <c r="C704" s="212"/>
      <c r="D704" s="212"/>
      <c r="E704" s="212"/>
      <c r="F704" s="212"/>
      <c r="G704" s="212"/>
      <c r="H704" s="212"/>
      <c r="I704" s="212"/>
      <c r="J704" s="212"/>
      <c r="K704" s="212"/>
      <c r="L704" s="212"/>
      <c r="N704" s="9"/>
    </row>
    <row r="705" spans="1:14" s="6" customFormat="1" ht="53.25" customHeight="1">
      <c r="A705" s="10">
        <v>1</v>
      </c>
      <c r="B705" s="11" t="s">
        <v>454</v>
      </c>
      <c r="C705" s="8" t="e">
        <f>'приложение 1'!#REF!</f>
        <v>#REF!</v>
      </c>
      <c r="D705" s="8" t="s">
        <v>170</v>
      </c>
      <c r="E705" s="8" t="s">
        <v>170</v>
      </c>
      <c r="F705" s="8" t="s">
        <v>170</v>
      </c>
      <c r="G705" s="8" t="s">
        <v>170</v>
      </c>
      <c r="H705" s="8">
        <v>220.5</v>
      </c>
      <c r="I705" s="8">
        <f>H705*L705</f>
        <v>7629300</v>
      </c>
      <c r="J705" s="53">
        <f>I705</f>
        <v>7629300</v>
      </c>
      <c r="K705" s="53">
        <f>J705*0.1</f>
        <v>762930</v>
      </c>
      <c r="L705" s="53">
        <v>34600</v>
      </c>
      <c r="N705" s="9"/>
    </row>
    <row r="706" spans="1:14" s="84" customFormat="1" ht="55.5" customHeight="1">
      <c r="A706" s="210" t="s">
        <v>68</v>
      </c>
      <c r="B706" s="210"/>
      <c r="C706" s="19" t="e">
        <f>SUM(C705)</f>
        <v>#REF!</v>
      </c>
      <c r="D706" s="19" t="s">
        <v>170</v>
      </c>
      <c r="E706" s="19" t="s">
        <v>170</v>
      </c>
      <c r="F706" s="8" t="s">
        <v>170</v>
      </c>
      <c r="G706" s="8" t="s">
        <v>170</v>
      </c>
      <c r="H706" s="8">
        <f>H705</f>
        <v>220.5</v>
      </c>
      <c r="I706" s="8">
        <f>I705</f>
        <v>7629300</v>
      </c>
      <c r="J706" s="67">
        <f>SUM(J705)</f>
        <v>7629300</v>
      </c>
      <c r="K706" s="67">
        <f>SUM(K705)</f>
        <v>762930</v>
      </c>
      <c r="L706" s="67">
        <f>SUM(L705)</f>
        <v>34600</v>
      </c>
      <c r="N706" s="85"/>
    </row>
    <row r="707" spans="1:14" s="6" customFormat="1" ht="12" customHeight="1">
      <c r="A707" s="212" t="s">
        <v>195</v>
      </c>
      <c r="B707" s="212"/>
      <c r="C707" s="212"/>
      <c r="D707" s="212"/>
      <c r="E707" s="212"/>
      <c r="F707" s="212"/>
      <c r="G707" s="212"/>
      <c r="H707" s="212"/>
      <c r="I707" s="212"/>
      <c r="J707" s="212"/>
      <c r="K707" s="212"/>
      <c r="L707" s="212"/>
      <c r="N707" s="9"/>
    </row>
    <row r="708" spans="1:14" s="6" customFormat="1" ht="37.5" customHeight="1">
      <c r="A708" s="10">
        <v>1</v>
      </c>
      <c r="B708" s="11" t="s">
        <v>237</v>
      </c>
      <c r="C708" s="8" t="e">
        <f>'приложение 1'!#REF!</f>
        <v>#REF!</v>
      </c>
      <c r="D708" s="8" t="s">
        <v>170</v>
      </c>
      <c r="E708" s="7" t="s">
        <v>170</v>
      </c>
      <c r="F708" s="8" t="e">
        <f>C708</f>
        <v>#REF!</v>
      </c>
      <c r="G708" s="8" t="e">
        <f>F708*L708</f>
        <v>#REF!</v>
      </c>
      <c r="H708" s="8" t="s">
        <v>170</v>
      </c>
      <c r="I708" s="8" t="s">
        <v>170</v>
      </c>
      <c r="J708" s="53">
        <v>4688300</v>
      </c>
      <c r="K708" s="53">
        <v>1048380</v>
      </c>
      <c r="L708" s="53">
        <v>34600</v>
      </c>
      <c r="N708" s="9"/>
    </row>
    <row r="709" spans="1:14" s="6" customFormat="1" ht="37.5" customHeight="1">
      <c r="A709" s="10">
        <v>2</v>
      </c>
      <c r="B709" s="11" t="s">
        <v>238</v>
      </c>
      <c r="C709" s="8" t="e">
        <f>'приложение 1'!#REF!</f>
        <v>#REF!</v>
      </c>
      <c r="D709" s="8" t="s">
        <v>170</v>
      </c>
      <c r="E709" s="7" t="s">
        <v>170</v>
      </c>
      <c r="F709" s="8" t="e">
        <f>C709</f>
        <v>#REF!</v>
      </c>
      <c r="G709" s="8" t="e">
        <f>F709*L709</f>
        <v>#REF!</v>
      </c>
      <c r="H709" s="8" t="s">
        <v>170</v>
      </c>
      <c r="I709" s="8" t="s">
        <v>170</v>
      </c>
      <c r="J709" s="53">
        <v>14619192</v>
      </c>
      <c r="K709" s="53">
        <v>1066026</v>
      </c>
      <c r="L709" s="53">
        <v>34600</v>
      </c>
      <c r="N709" s="9"/>
    </row>
    <row r="710" spans="1:14" s="84" customFormat="1" ht="52.5" customHeight="1">
      <c r="A710" s="210" t="s">
        <v>69</v>
      </c>
      <c r="B710" s="210"/>
      <c r="C710" s="19" t="e">
        <f>SUM(C708:C709)</f>
        <v>#REF!</v>
      </c>
      <c r="D710" s="57" t="s">
        <v>170</v>
      </c>
      <c r="E710" s="58" t="s">
        <v>170</v>
      </c>
      <c r="F710" s="19" t="e">
        <f aca="true" t="shared" si="81" ref="F710:K710">SUM(F708:F709)</f>
        <v>#REF!</v>
      </c>
      <c r="G710" s="19" t="e">
        <f t="shared" si="81"/>
        <v>#REF!</v>
      </c>
      <c r="H710" s="19" t="s">
        <v>170</v>
      </c>
      <c r="I710" s="19" t="s">
        <v>170</v>
      </c>
      <c r="J710" s="67">
        <f t="shared" si="81"/>
        <v>19307492</v>
      </c>
      <c r="K710" s="67">
        <f t="shared" si="81"/>
        <v>2114406</v>
      </c>
      <c r="L710" s="67">
        <v>34600</v>
      </c>
      <c r="N710" s="85"/>
    </row>
    <row r="711" spans="1:14" ht="12.75">
      <c r="A711" s="218" t="s">
        <v>110</v>
      </c>
      <c r="B711" s="219"/>
      <c r="C711" s="219"/>
      <c r="D711" s="219"/>
      <c r="E711" s="219"/>
      <c r="F711" s="219"/>
      <c r="G711" s="219"/>
      <c r="H711" s="219"/>
      <c r="I711" s="219"/>
      <c r="J711" s="219"/>
      <c r="K711" s="219"/>
      <c r="L711" s="219"/>
      <c r="N711" s="9"/>
    </row>
    <row r="712" spans="1:14" ht="25.5">
      <c r="A712" s="10">
        <v>1</v>
      </c>
      <c r="B712" s="36" t="s">
        <v>348</v>
      </c>
      <c r="C712" s="5">
        <v>177</v>
      </c>
      <c r="D712" s="5" t="s">
        <v>170</v>
      </c>
      <c r="E712" s="28" t="s">
        <v>170</v>
      </c>
      <c r="F712" s="28">
        <v>177</v>
      </c>
      <c r="G712" s="5">
        <f>F712*L712</f>
        <v>6124200</v>
      </c>
      <c r="H712" s="28" t="s">
        <v>170</v>
      </c>
      <c r="I712" s="5" t="s">
        <v>170</v>
      </c>
      <c r="J712" s="53">
        <f aca="true" t="shared" si="82" ref="J712:J723">G712</f>
        <v>6124200</v>
      </c>
      <c r="K712" s="54">
        <f aca="true" t="shared" si="83" ref="K712:K723">J712*0.1</f>
        <v>612420</v>
      </c>
      <c r="L712" s="53">
        <v>34600</v>
      </c>
      <c r="N712" s="9"/>
    </row>
    <row r="713" spans="1:14" ht="25.5">
      <c r="A713" s="10">
        <v>2</v>
      </c>
      <c r="B713" s="36" t="s">
        <v>349</v>
      </c>
      <c r="C713" s="5">
        <v>206</v>
      </c>
      <c r="D713" s="5" t="s">
        <v>170</v>
      </c>
      <c r="E713" s="28" t="s">
        <v>170</v>
      </c>
      <c r="F713" s="28">
        <v>206</v>
      </c>
      <c r="G713" s="5">
        <f aca="true" t="shared" si="84" ref="G713:G723">F713*L713</f>
        <v>7127600</v>
      </c>
      <c r="H713" s="28" t="s">
        <v>170</v>
      </c>
      <c r="I713" s="5" t="s">
        <v>170</v>
      </c>
      <c r="J713" s="53">
        <f t="shared" si="82"/>
        <v>7127600</v>
      </c>
      <c r="K713" s="54">
        <f t="shared" si="83"/>
        <v>712760</v>
      </c>
      <c r="L713" s="53">
        <v>34600</v>
      </c>
      <c r="N713" s="9"/>
    </row>
    <row r="714" spans="1:14" ht="25.5">
      <c r="A714" s="10">
        <v>3</v>
      </c>
      <c r="B714" s="36" t="s">
        <v>350</v>
      </c>
      <c r="C714" s="5">
        <v>162.5</v>
      </c>
      <c r="D714" s="5" t="s">
        <v>170</v>
      </c>
      <c r="E714" s="28" t="s">
        <v>170</v>
      </c>
      <c r="F714" s="28">
        <v>162.5</v>
      </c>
      <c r="G714" s="5">
        <f t="shared" si="84"/>
        <v>5622500</v>
      </c>
      <c r="H714" s="28" t="s">
        <v>170</v>
      </c>
      <c r="I714" s="5" t="s">
        <v>170</v>
      </c>
      <c r="J714" s="53">
        <f t="shared" si="82"/>
        <v>5622500</v>
      </c>
      <c r="K714" s="54">
        <f t="shared" si="83"/>
        <v>562250</v>
      </c>
      <c r="L714" s="53">
        <v>34600</v>
      </c>
      <c r="N714" s="9"/>
    </row>
    <row r="715" spans="1:14" ht="25.5">
      <c r="A715" s="10">
        <v>4</v>
      </c>
      <c r="B715" s="36" t="s">
        <v>351</v>
      </c>
      <c r="C715" s="5">
        <v>108.8</v>
      </c>
      <c r="D715" s="5" t="s">
        <v>170</v>
      </c>
      <c r="E715" s="28" t="s">
        <v>170</v>
      </c>
      <c r="F715" s="28">
        <v>108.8</v>
      </c>
      <c r="G715" s="5">
        <f t="shared" si="84"/>
        <v>3764480</v>
      </c>
      <c r="H715" s="28" t="s">
        <v>170</v>
      </c>
      <c r="I715" s="5" t="s">
        <v>170</v>
      </c>
      <c r="J715" s="53">
        <f t="shared" si="82"/>
        <v>3764480</v>
      </c>
      <c r="K715" s="54">
        <f t="shared" si="83"/>
        <v>376448</v>
      </c>
      <c r="L715" s="53">
        <v>34600</v>
      </c>
      <c r="N715" s="9"/>
    </row>
    <row r="716" spans="1:14" ht="25.5">
      <c r="A716" s="10">
        <v>5</v>
      </c>
      <c r="B716" s="36" t="s">
        <v>352</v>
      </c>
      <c r="C716" s="5">
        <v>105.6</v>
      </c>
      <c r="D716" s="5" t="s">
        <v>170</v>
      </c>
      <c r="E716" s="28" t="s">
        <v>170</v>
      </c>
      <c r="F716" s="28">
        <v>105.6</v>
      </c>
      <c r="G716" s="5">
        <f t="shared" si="84"/>
        <v>3653760</v>
      </c>
      <c r="H716" s="28" t="s">
        <v>170</v>
      </c>
      <c r="I716" s="5" t="s">
        <v>170</v>
      </c>
      <c r="J716" s="53">
        <f t="shared" si="82"/>
        <v>3653760</v>
      </c>
      <c r="K716" s="54">
        <f t="shared" si="83"/>
        <v>365376</v>
      </c>
      <c r="L716" s="53">
        <v>34600</v>
      </c>
      <c r="N716" s="9"/>
    </row>
    <row r="717" spans="1:14" ht="25.5">
      <c r="A717" s="10">
        <v>6</v>
      </c>
      <c r="B717" s="36" t="s">
        <v>353</v>
      </c>
      <c r="C717" s="5">
        <v>118.3</v>
      </c>
      <c r="D717" s="5" t="s">
        <v>170</v>
      </c>
      <c r="E717" s="28" t="s">
        <v>170</v>
      </c>
      <c r="F717" s="28">
        <v>118.3</v>
      </c>
      <c r="G717" s="5">
        <f t="shared" si="84"/>
        <v>4093180</v>
      </c>
      <c r="H717" s="28" t="s">
        <v>170</v>
      </c>
      <c r="I717" s="5" t="s">
        <v>170</v>
      </c>
      <c r="J717" s="53">
        <f t="shared" si="82"/>
        <v>4093180</v>
      </c>
      <c r="K717" s="54">
        <f t="shared" si="83"/>
        <v>409318</v>
      </c>
      <c r="L717" s="53">
        <v>34600</v>
      </c>
      <c r="N717" s="9"/>
    </row>
    <row r="718" spans="1:14" ht="25.5">
      <c r="A718" s="10">
        <v>7</v>
      </c>
      <c r="B718" s="36" t="s">
        <v>354</v>
      </c>
      <c r="C718" s="5">
        <v>92.2</v>
      </c>
      <c r="D718" s="5" t="s">
        <v>170</v>
      </c>
      <c r="E718" s="28" t="s">
        <v>170</v>
      </c>
      <c r="F718" s="28">
        <v>92.2</v>
      </c>
      <c r="G718" s="5">
        <f t="shared" si="84"/>
        <v>3190120</v>
      </c>
      <c r="H718" s="28" t="s">
        <v>170</v>
      </c>
      <c r="I718" s="5" t="s">
        <v>170</v>
      </c>
      <c r="J718" s="53">
        <f t="shared" si="82"/>
        <v>3190120</v>
      </c>
      <c r="K718" s="54">
        <f t="shared" si="83"/>
        <v>319012</v>
      </c>
      <c r="L718" s="53">
        <v>34600</v>
      </c>
      <c r="N718" s="9"/>
    </row>
    <row r="719" spans="1:14" ht="25.5">
      <c r="A719" s="10">
        <v>8</v>
      </c>
      <c r="B719" s="36" t="s">
        <v>355</v>
      </c>
      <c r="C719" s="5">
        <v>69.4</v>
      </c>
      <c r="D719" s="5" t="s">
        <v>170</v>
      </c>
      <c r="E719" s="28" t="s">
        <v>170</v>
      </c>
      <c r="F719" s="28">
        <v>69.4</v>
      </c>
      <c r="G719" s="5">
        <f t="shared" si="84"/>
        <v>2401240</v>
      </c>
      <c r="H719" s="28" t="s">
        <v>170</v>
      </c>
      <c r="I719" s="5" t="s">
        <v>170</v>
      </c>
      <c r="J719" s="53">
        <f t="shared" si="82"/>
        <v>2401240</v>
      </c>
      <c r="K719" s="54">
        <f t="shared" si="83"/>
        <v>240124</v>
      </c>
      <c r="L719" s="53">
        <v>34600</v>
      </c>
      <c r="N719" s="9"/>
    </row>
    <row r="720" spans="1:14" ht="25.5">
      <c r="A720" s="10">
        <v>9</v>
      </c>
      <c r="B720" s="36" t="s">
        <v>356</v>
      </c>
      <c r="C720" s="5">
        <v>283.8</v>
      </c>
      <c r="D720" s="5" t="s">
        <v>170</v>
      </c>
      <c r="E720" s="28" t="s">
        <v>170</v>
      </c>
      <c r="F720" s="28">
        <v>283.8</v>
      </c>
      <c r="G720" s="5">
        <f t="shared" si="84"/>
        <v>9819480</v>
      </c>
      <c r="H720" s="28" t="s">
        <v>170</v>
      </c>
      <c r="I720" s="5" t="s">
        <v>170</v>
      </c>
      <c r="J720" s="53">
        <f t="shared" si="82"/>
        <v>9819480</v>
      </c>
      <c r="K720" s="54">
        <f t="shared" si="83"/>
        <v>981948</v>
      </c>
      <c r="L720" s="53">
        <v>34600</v>
      </c>
      <c r="N720" s="9"/>
    </row>
    <row r="721" spans="1:14" ht="25.5">
      <c r="A721" s="10">
        <v>10</v>
      </c>
      <c r="B721" s="36" t="s">
        <v>357</v>
      </c>
      <c r="C721" s="5">
        <v>187.1</v>
      </c>
      <c r="D721" s="5" t="s">
        <v>170</v>
      </c>
      <c r="E721" s="28" t="s">
        <v>170</v>
      </c>
      <c r="F721" s="28">
        <v>187.1</v>
      </c>
      <c r="G721" s="5">
        <f t="shared" si="84"/>
        <v>6473660</v>
      </c>
      <c r="H721" s="28" t="s">
        <v>170</v>
      </c>
      <c r="I721" s="5" t="s">
        <v>170</v>
      </c>
      <c r="J721" s="53">
        <f t="shared" si="82"/>
        <v>6473660</v>
      </c>
      <c r="K721" s="54">
        <f t="shared" si="83"/>
        <v>647366</v>
      </c>
      <c r="L721" s="53">
        <v>34600</v>
      </c>
      <c r="N721" s="9"/>
    </row>
    <row r="722" spans="1:14" ht="25.5">
      <c r="A722" s="10">
        <v>11</v>
      </c>
      <c r="B722" s="36" t="s">
        <v>358</v>
      </c>
      <c r="C722" s="5">
        <v>144.5</v>
      </c>
      <c r="D722" s="5" t="s">
        <v>170</v>
      </c>
      <c r="E722" s="28" t="s">
        <v>170</v>
      </c>
      <c r="F722" s="28">
        <v>144.5</v>
      </c>
      <c r="G722" s="5">
        <f t="shared" si="84"/>
        <v>4999700</v>
      </c>
      <c r="H722" s="28" t="s">
        <v>170</v>
      </c>
      <c r="I722" s="5" t="s">
        <v>170</v>
      </c>
      <c r="J722" s="53">
        <f t="shared" si="82"/>
        <v>4999700</v>
      </c>
      <c r="K722" s="54">
        <f t="shared" si="83"/>
        <v>499970</v>
      </c>
      <c r="L722" s="53">
        <v>34600</v>
      </c>
      <c r="N722" s="9"/>
    </row>
    <row r="723" spans="1:14" ht="25.5">
      <c r="A723" s="10">
        <v>12</v>
      </c>
      <c r="B723" s="36" t="s">
        <v>359</v>
      </c>
      <c r="C723" s="5">
        <v>149.3</v>
      </c>
      <c r="D723" s="5" t="s">
        <v>170</v>
      </c>
      <c r="E723" s="28" t="s">
        <v>170</v>
      </c>
      <c r="F723" s="28">
        <v>149.3</v>
      </c>
      <c r="G723" s="5">
        <f t="shared" si="84"/>
        <v>5165780</v>
      </c>
      <c r="H723" s="28" t="s">
        <v>170</v>
      </c>
      <c r="I723" s="5" t="s">
        <v>170</v>
      </c>
      <c r="J723" s="53">
        <f t="shared" si="82"/>
        <v>5165780</v>
      </c>
      <c r="K723" s="54">
        <f t="shared" si="83"/>
        <v>516578</v>
      </c>
      <c r="L723" s="53">
        <v>34600</v>
      </c>
      <c r="N723" s="9"/>
    </row>
    <row r="724" spans="1:14" s="84" customFormat="1" ht="53.25" customHeight="1">
      <c r="A724" s="191" t="s">
        <v>367</v>
      </c>
      <c r="B724" s="211"/>
      <c r="C724" s="19">
        <f>SUM(C712:C723)</f>
        <v>1804.4999999999998</v>
      </c>
      <c r="D724" s="19" t="s">
        <v>170</v>
      </c>
      <c r="E724" s="18" t="s">
        <v>170</v>
      </c>
      <c r="F724" s="19">
        <f>SUM(F712:F723)</f>
        <v>1804.4999999999998</v>
      </c>
      <c r="G724" s="19">
        <f>SUM(G712:G723)</f>
        <v>62435700</v>
      </c>
      <c r="H724" s="19" t="s">
        <v>170</v>
      </c>
      <c r="I724" s="19" t="s">
        <v>170</v>
      </c>
      <c r="J724" s="67">
        <f>SUM(J712:J723)</f>
        <v>62435700</v>
      </c>
      <c r="K724" s="67">
        <f>SUM(K712:K723)</f>
        <v>6243570</v>
      </c>
      <c r="L724" s="67">
        <v>34600</v>
      </c>
      <c r="N724" s="85"/>
    </row>
    <row r="725" spans="1:14" ht="12.75">
      <c r="A725" s="218" t="s">
        <v>336</v>
      </c>
      <c r="B725" s="219"/>
      <c r="C725" s="219"/>
      <c r="D725" s="219"/>
      <c r="E725" s="219"/>
      <c r="F725" s="219"/>
      <c r="G725" s="219"/>
      <c r="H725" s="219"/>
      <c r="I725" s="219"/>
      <c r="J725" s="219"/>
      <c r="K725" s="219"/>
      <c r="L725" s="219"/>
      <c r="N725" s="9"/>
    </row>
    <row r="726" spans="1:14" ht="25.5">
      <c r="A726" s="10">
        <v>1</v>
      </c>
      <c r="B726" s="11" t="s">
        <v>474</v>
      </c>
      <c r="C726" s="5">
        <v>208.1</v>
      </c>
      <c r="D726" s="5">
        <v>208.1</v>
      </c>
      <c r="E726" s="5">
        <f>D726*L726</f>
        <v>7200260</v>
      </c>
      <c r="F726" s="28" t="s">
        <v>170</v>
      </c>
      <c r="G726" s="28" t="s">
        <v>170</v>
      </c>
      <c r="H726" s="28" t="s">
        <v>170</v>
      </c>
      <c r="I726" s="28" t="s">
        <v>170</v>
      </c>
      <c r="J726" s="53">
        <f aca="true" t="shared" si="85" ref="J726:J738">E726</f>
        <v>7200260</v>
      </c>
      <c r="K726" s="54">
        <v>1880075</v>
      </c>
      <c r="L726" s="53">
        <v>34600</v>
      </c>
      <c r="N726" s="9"/>
    </row>
    <row r="727" spans="1:14" ht="25.5">
      <c r="A727" s="10">
        <v>2</v>
      </c>
      <c r="B727" s="11" t="s">
        <v>475</v>
      </c>
      <c r="C727" s="5">
        <v>115.2</v>
      </c>
      <c r="D727" s="5">
        <v>115.2</v>
      </c>
      <c r="E727" s="5">
        <f aca="true" t="shared" si="86" ref="E727:E738">D727*L727</f>
        <v>3985920</v>
      </c>
      <c r="F727" s="28" t="s">
        <v>170</v>
      </c>
      <c r="G727" s="28" t="s">
        <v>170</v>
      </c>
      <c r="H727" s="28" t="s">
        <v>170</v>
      </c>
      <c r="I727" s="28" t="s">
        <v>170</v>
      </c>
      <c r="J727" s="53">
        <f t="shared" si="85"/>
        <v>3985920</v>
      </c>
      <c r="K727" s="54">
        <v>1208900</v>
      </c>
      <c r="L727" s="53">
        <v>34600</v>
      </c>
      <c r="N727" s="9"/>
    </row>
    <row r="728" spans="1:14" ht="25.5">
      <c r="A728" s="10">
        <v>3</v>
      </c>
      <c r="B728" s="11" t="s">
        <v>476</v>
      </c>
      <c r="C728" s="5">
        <v>71.6</v>
      </c>
      <c r="D728" s="5">
        <v>71.6</v>
      </c>
      <c r="E728" s="5">
        <f t="shared" si="86"/>
        <v>2477360</v>
      </c>
      <c r="F728" s="28" t="s">
        <v>170</v>
      </c>
      <c r="G728" s="28" t="s">
        <v>170</v>
      </c>
      <c r="H728" s="28" t="s">
        <v>170</v>
      </c>
      <c r="I728" s="28" t="s">
        <v>170</v>
      </c>
      <c r="J728" s="53">
        <f t="shared" si="85"/>
        <v>2477360</v>
      </c>
      <c r="K728" s="54">
        <v>1742700</v>
      </c>
      <c r="L728" s="53">
        <v>34600</v>
      </c>
      <c r="N728" s="9"/>
    </row>
    <row r="729" spans="1:14" ht="25.5">
      <c r="A729" s="10">
        <v>4</v>
      </c>
      <c r="B729" s="11" t="s">
        <v>477</v>
      </c>
      <c r="C729" s="5">
        <v>36.6</v>
      </c>
      <c r="D729" s="5">
        <v>36.6</v>
      </c>
      <c r="E729" s="5">
        <f t="shared" si="86"/>
        <v>1266360</v>
      </c>
      <c r="F729" s="28" t="s">
        <v>170</v>
      </c>
      <c r="G729" s="28" t="s">
        <v>170</v>
      </c>
      <c r="H729" s="28" t="s">
        <v>170</v>
      </c>
      <c r="I729" s="28" t="s">
        <v>170</v>
      </c>
      <c r="J729" s="53">
        <f t="shared" si="85"/>
        <v>1266360</v>
      </c>
      <c r="K729" s="54">
        <v>761450</v>
      </c>
      <c r="L729" s="53">
        <v>34600</v>
      </c>
      <c r="N729" s="9"/>
    </row>
    <row r="730" spans="1:14" ht="25.5">
      <c r="A730" s="10">
        <v>5</v>
      </c>
      <c r="B730" s="11" t="s">
        <v>478</v>
      </c>
      <c r="C730" s="5">
        <v>108.6</v>
      </c>
      <c r="D730" s="5">
        <v>108.6</v>
      </c>
      <c r="E730" s="5">
        <f t="shared" si="86"/>
        <v>3757560</v>
      </c>
      <c r="F730" s="28" t="s">
        <v>170</v>
      </c>
      <c r="G730" s="28" t="s">
        <v>170</v>
      </c>
      <c r="H730" s="28" t="s">
        <v>170</v>
      </c>
      <c r="I730" s="28" t="s">
        <v>170</v>
      </c>
      <c r="J730" s="53">
        <f t="shared" si="85"/>
        <v>3757560</v>
      </c>
      <c r="K730" s="54">
        <v>2488450</v>
      </c>
      <c r="L730" s="53">
        <v>34600</v>
      </c>
      <c r="N730" s="9"/>
    </row>
    <row r="731" spans="1:14" ht="25.5">
      <c r="A731" s="10">
        <v>6</v>
      </c>
      <c r="B731" s="11" t="s">
        <v>479</v>
      </c>
      <c r="C731" s="5">
        <v>145.4</v>
      </c>
      <c r="D731" s="5">
        <v>145.4</v>
      </c>
      <c r="E731" s="5">
        <f t="shared" si="86"/>
        <v>5030840</v>
      </c>
      <c r="F731" s="28" t="s">
        <v>170</v>
      </c>
      <c r="G731" s="28" t="s">
        <v>170</v>
      </c>
      <c r="H731" s="28" t="s">
        <v>170</v>
      </c>
      <c r="I731" s="28" t="s">
        <v>170</v>
      </c>
      <c r="J731" s="53">
        <f t="shared" si="85"/>
        <v>5030840</v>
      </c>
      <c r="K731" s="54">
        <v>1515050</v>
      </c>
      <c r="L731" s="53">
        <v>34600</v>
      </c>
      <c r="N731" s="9"/>
    </row>
    <row r="732" spans="1:14" ht="25.5">
      <c r="A732" s="10">
        <v>7</v>
      </c>
      <c r="B732" s="11" t="s">
        <v>480</v>
      </c>
      <c r="C732" s="5">
        <v>95.6</v>
      </c>
      <c r="D732" s="5">
        <v>95.6</v>
      </c>
      <c r="E732" s="5">
        <f t="shared" si="86"/>
        <v>3307760</v>
      </c>
      <c r="F732" s="28" t="s">
        <v>170</v>
      </c>
      <c r="G732" s="28" t="s">
        <v>170</v>
      </c>
      <c r="H732" s="28" t="s">
        <v>170</v>
      </c>
      <c r="I732" s="28" t="s">
        <v>170</v>
      </c>
      <c r="J732" s="53">
        <f t="shared" si="85"/>
        <v>3307760</v>
      </c>
      <c r="K732" s="54">
        <v>800700</v>
      </c>
      <c r="L732" s="53">
        <v>34600</v>
      </c>
      <c r="N732" s="9"/>
    </row>
    <row r="733" spans="1:14" ht="25.5">
      <c r="A733" s="10">
        <v>8</v>
      </c>
      <c r="B733" s="11" t="s">
        <v>481</v>
      </c>
      <c r="C733" s="5">
        <v>71.2</v>
      </c>
      <c r="D733" s="5">
        <v>71.2</v>
      </c>
      <c r="E733" s="5">
        <f t="shared" si="86"/>
        <v>2463520</v>
      </c>
      <c r="F733" s="28" t="s">
        <v>170</v>
      </c>
      <c r="G733" s="28" t="s">
        <v>170</v>
      </c>
      <c r="H733" s="28" t="s">
        <v>170</v>
      </c>
      <c r="I733" s="28" t="s">
        <v>170</v>
      </c>
      <c r="J733" s="53">
        <f t="shared" si="85"/>
        <v>2463520</v>
      </c>
      <c r="K733" s="54">
        <v>737900</v>
      </c>
      <c r="L733" s="53">
        <v>34600</v>
      </c>
      <c r="N733" s="9"/>
    </row>
    <row r="734" spans="1:14" ht="25.5">
      <c r="A734" s="10">
        <v>9</v>
      </c>
      <c r="B734" s="11" t="s">
        <v>482</v>
      </c>
      <c r="C734" s="5">
        <v>166.1</v>
      </c>
      <c r="D734" s="5">
        <v>166.1</v>
      </c>
      <c r="E734" s="5">
        <f t="shared" si="86"/>
        <v>5747060</v>
      </c>
      <c r="F734" s="28" t="s">
        <v>170</v>
      </c>
      <c r="G734" s="28" t="s">
        <v>170</v>
      </c>
      <c r="H734" s="28" t="s">
        <v>170</v>
      </c>
      <c r="I734" s="28" t="s">
        <v>170</v>
      </c>
      <c r="J734" s="53">
        <f t="shared" si="85"/>
        <v>5747060</v>
      </c>
      <c r="K734" s="54">
        <v>702575</v>
      </c>
      <c r="L734" s="53">
        <v>34600</v>
      </c>
      <c r="N734" s="9"/>
    </row>
    <row r="735" spans="1:14" ht="25.5">
      <c r="A735" s="10">
        <v>10</v>
      </c>
      <c r="B735" s="11" t="s">
        <v>483</v>
      </c>
      <c r="C735" s="5">
        <v>287.5</v>
      </c>
      <c r="D735" s="5">
        <v>287.5</v>
      </c>
      <c r="E735" s="5">
        <f t="shared" si="86"/>
        <v>9947500</v>
      </c>
      <c r="F735" s="28" t="s">
        <v>170</v>
      </c>
      <c r="G735" s="28" t="s">
        <v>170</v>
      </c>
      <c r="H735" s="28" t="s">
        <v>170</v>
      </c>
      <c r="I735" s="28" t="s">
        <v>170</v>
      </c>
      <c r="J735" s="53">
        <f t="shared" si="85"/>
        <v>9947500</v>
      </c>
      <c r="K735" s="54">
        <v>1236375</v>
      </c>
      <c r="L735" s="53">
        <v>34600</v>
      </c>
      <c r="N735" s="9"/>
    </row>
    <row r="736" spans="1:14" ht="25.5">
      <c r="A736" s="10">
        <v>11</v>
      </c>
      <c r="B736" s="11" t="s">
        <v>484</v>
      </c>
      <c r="C736" s="5">
        <v>145.1</v>
      </c>
      <c r="D736" s="5">
        <v>145.1</v>
      </c>
      <c r="E736" s="5">
        <f t="shared" si="86"/>
        <v>5020460</v>
      </c>
      <c r="F736" s="28" t="s">
        <v>170</v>
      </c>
      <c r="G736" s="28" t="s">
        <v>170</v>
      </c>
      <c r="H736" s="28" t="s">
        <v>170</v>
      </c>
      <c r="I736" s="28" t="s">
        <v>170</v>
      </c>
      <c r="J736" s="53">
        <f t="shared" si="85"/>
        <v>5020460</v>
      </c>
      <c r="K736" s="54">
        <v>506325</v>
      </c>
      <c r="L736" s="53">
        <v>34600</v>
      </c>
      <c r="N736" s="9"/>
    </row>
    <row r="737" spans="1:14" ht="25.5">
      <c r="A737" s="10">
        <v>12</v>
      </c>
      <c r="B737" s="11" t="s">
        <v>485</v>
      </c>
      <c r="C737" s="5">
        <v>171.1</v>
      </c>
      <c r="D737" s="5">
        <v>171.1</v>
      </c>
      <c r="E737" s="5">
        <f t="shared" si="86"/>
        <v>5920060</v>
      </c>
      <c r="F737" s="28" t="s">
        <v>170</v>
      </c>
      <c r="G737" s="28" t="s">
        <v>170</v>
      </c>
      <c r="H737" s="28" t="s">
        <v>170</v>
      </c>
      <c r="I737" s="28" t="s">
        <v>170</v>
      </c>
      <c r="J737" s="53">
        <f t="shared" si="85"/>
        <v>5920060</v>
      </c>
      <c r="K737" s="54">
        <v>349325</v>
      </c>
      <c r="L737" s="53">
        <v>34600</v>
      </c>
      <c r="N737" s="9"/>
    </row>
    <row r="738" spans="1:14" ht="25.5">
      <c r="A738" s="10">
        <v>13</v>
      </c>
      <c r="B738" s="11" t="s">
        <v>486</v>
      </c>
      <c r="C738" s="5">
        <v>158.1</v>
      </c>
      <c r="D738" s="5">
        <v>158.1</v>
      </c>
      <c r="E738" s="5">
        <f t="shared" si="86"/>
        <v>5470260</v>
      </c>
      <c r="F738" s="28" t="s">
        <v>170</v>
      </c>
      <c r="G738" s="28" t="s">
        <v>170</v>
      </c>
      <c r="H738" s="28" t="s">
        <v>170</v>
      </c>
      <c r="I738" s="28" t="s">
        <v>170</v>
      </c>
      <c r="J738" s="53">
        <f t="shared" si="85"/>
        <v>5470260</v>
      </c>
      <c r="K738" s="54">
        <v>1644575</v>
      </c>
      <c r="L738" s="53">
        <v>34600</v>
      </c>
      <c r="N738" s="9"/>
    </row>
    <row r="739" spans="1:14" s="84" customFormat="1" ht="52.5" customHeight="1">
      <c r="A739" s="191" t="s">
        <v>487</v>
      </c>
      <c r="B739" s="211"/>
      <c r="C739" s="19">
        <f>SUM(C726:C738)</f>
        <v>1780.1999999999998</v>
      </c>
      <c r="D739" s="19">
        <f>SUM(D726:D738)</f>
        <v>1780.1999999999998</v>
      </c>
      <c r="E739" s="19">
        <f>SUM(E726:E738)</f>
        <v>61594920</v>
      </c>
      <c r="F739" s="18" t="s">
        <v>170</v>
      </c>
      <c r="G739" s="18" t="s">
        <v>170</v>
      </c>
      <c r="H739" s="18" t="s">
        <v>170</v>
      </c>
      <c r="I739" s="18" t="s">
        <v>170</v>
      </c>
      <c r="J739" s="67">
        <f>SUM(J726:J738)</f>
        <v>61594920</v>
      </c>
      <c r="K739" s="67">
        <f>SUM(K726:K738)</f>
        <v>15574400</v>
      </c>
      <c r="L739" s="67">
        <v>34600</v>
      </c>
      <c r="N739" s="85"/>
    </row>
    <row r="740" spans="1:14" s="42" customFormat="1" ht="12.75">
      <c r="A740" s="218" t="s">
        <v>112</v>
      </c>
      <c r="B740" s="219"/>
      <c r="C740" s="219"/>
      <c r="D740" s="219"/>
      <c r="E740" s="219"/>
      <c r="F740" s="219"/>
      <c r="G740" s="219"/>
      <c r="H740" s="219"/>
      <c r="I740" s="219"/>
      <c r="J740" s="219"/>
      <c r="K740" s="219"/>
      <c r="L740" s="219"/>
      <c r="N740" s="43"/>
    </row>
    <row r="741" spans="1:14" s="42" customFormat="1" ht="25.5">
      <c r="A741" s="10">
        <v>1</v>
      </c>
      <c r="B741" s="11" t="s">
        <v>340</v>
      </c>
      <c r="C741" s="5">
        <v>503.8</v>
      </c>
      <c r="D741" s="5" t="s">
        <v>170</v>
      </c>
      <c r="E741" s="5" t="s">
        <v>170</v>
      </c>
      <c r="F741" s="28" t="s">
        <v>170</v>
      </c>
      <c r="G741" s="28" t="s">
        <v>170</v>
      </c>
      <c r="H741" s="28">
        <v>503.8</v>
      </c>
      <c r="I741" s="5">
        <v>17431480</v>
      </c>
      <c r="J741" s="53">
        <v>17431480</v>
      </c>
      <c r="K741" s="54">
        <v>1743148</v>
      </c>
      <c r="L741" s="53">
        <v>34600</v>
      </c>
      <c r="N741" s="43"/>
    </row>
    <row r="742" spans="1:14" s="84" customFormat="1" ht="33" customHeight="1">
      <c r="A742" s="191" t="s">
        <v>117</v>
      </c>
      <c r="B742" s="211"/>
      <c r="C742" s="19">
        <f>SUM(C741)</f>
        <v>503.8</v>
      </c>
      <c r="D742" s="19" t="s">
        <v>170</v>
      </c>
      <c r="E742" s="19" t="s">
        <v>170</v>
      </c>
      <c r="F742" s="18" t="s">
        <v>170</v>
      </c>
      <c r="G742" s="18" t="s">
        <v>170</v>
      </c>
      <c r="H742" s="18">
        <f>SUM(H741)</f>
        <v>503.8</v>
      </c>
      <c r="I742" s="19">
        <f>SUM(I741)</f>
        <v>17431480</v>
      </c>
      <c r="J742" s="67">
        <f>SUM(J741)</f>
        <v>17431480</v>
      </c>
      <c r="K742" s="67">
        <f>SUM(K741)</f>
        <v>1743148</v>
      </c>
      <c r="L742" s="67">
        <v>34600</v>
      </c>
      <c r="N742" s="85"/>
    </row>
    <row r="743" spans="1:14" s="42" customFormat="1" ht="15" customHeight="1">
      <c r="A743" s="218" t="s">
        <v>119</v>
      </c>
      <c r="B743" s="219"/>
      <c r="C743" s="219"/>
      <c r="D743" s="219"/>
      <c r="E743" s="219"/>
      <c r="F743" s="219"/>
      <c r="G743" s="219"/>
      <c r="H743" s="219"/>
      <c r="I743" s="219"/>
      <c r="J743" s="219"/>
      <c r="K743" s="219"/>
      <c r="L743" s="219"/>
      <c r="N743" s="43"/>
    </row>
    <row r="744" spans="1:14" s="42" customFormat="1" ht="25.5">
      <c r="A744" s="28">
        <v>1</v>
      </c>
      <c r="B744" s="36" t="s">
        <v>495</v>
      </c>
      <c r="C744" s="12" t="e">
        <f>'приложение 1'!#REF!</f>
        <v>#REF!</v>
      </c>
      <c r="D744" s="12" t="s">
        <v>170</v>
      </c>
      <c r="E744" s="4" t="s">
        <v>170</v>
      </c>
      <c r="F744" s="4" t="e">
        <f aca="true" t="shared" si="87" ref="F744:F766">C744</f>
        <v>#REF!</v>
      </c>
      <c r="G744" s="12" t="e">
        <f>F744*L744</f>
        <v>#REF!</v>
      </c>
      <c r="H744" s="4" t="str">
        <f aca="true" t="shared" si="88" ref="H744:H766">E744</f>
        <v>-</v>
      </c>
      <c r="I744" s="12" t="s">
        <v>170</v>
      </c>
      <c r="J744" s="12" t="e">
        <f aca="true" t="shared" si="89" ref="J744:J766">G744</f>
        <v>#REF!</v>
      </c>
      <c r="K744" s="5" t="e">
        <f aca="true" t="shared" si="90" ref="K744:K766">J744*0.1</f>
        <v>#REF!</v>
      </c>
      <c r="L744" s="12">
        <v>34600</v>
      </c>
      <c r="N744" s="43"/>
    </row>
    <row r="745" spans="1:14" s="42" customFormat="1" ht="25.5">
      <c r="A745" s="28">
        <v>2</v>
      </c>
      <c r="B745" s="36" t="s">
        <v>496</v>
      </c>
      <c r="C745" s="12" t="e">
        <f>'приложение 1'!#REF!</f>
        <v>#REF!</v>
      </c>
      <c r="D745" s="12" t="s">
        <v>170</v>
      </c>
      <c r="E745" s="4" t="s">
        <v>170</v>
      </c>
      <c r="F745" s="4" t="e">
        <f t="shared" si="87"/>
        <v>#REF!</v>
      </c>
      <c r="G745" s="12" t="e">
        <f aca="true" t="shared" si="91" ref="G745:G766">F745*L745</f>
        <v>#REF!</v>
      </c>
      <c r="H745" s="4" t="str">
        <f t="shared" si="88"/>
        <v>-</v>
      </c>
      <c r="I745" s="12" t="s">
        <v>170</v>
      </c>
      <c r="J745" s="12" t="e">
        <f t="shared" si="89"/>
        <v>#REF!</v>
      </c>
      <c r="K745" s="5" t="e">
        <f t="shared" si="90"/>
        <v>#REF!</v>
      </c>
      <c r="L745" s="12">
        <v>34600</v>
      </c>
      <c r="N745" s="43"/>
    </row>
    <row r="746" spans="1:14" s="42" customFormat="1" ht="25.5">
      <c r="A746" s="28">
        <v>3</v>
      </c>
      <c r="B746" s="36" t="s">
        <v>497</v>
      </c>
      <c r="C746" s="12" t="e">
        <f>'приложение 1'!#REF!</f>
        <v>#REF!</v>
      </c>
      <c r="D746" s="12" t="s">
        <v>170</v>
      </c>
      <c r="E746" s="4" t="s">
        <v>170</v>
      </c>
      <c r="F746" s="4" t="e">
        <f t="shared" si="87"/>
        <v>#REF!</v>
      </c>
      <c r="G746" s="12" t="e">
        <f t="shared" si="91"/>
        <v>#REF!</v>
      </c>
      <c r="H746" s="4" t="str">
        <f t="shared" si="88"/>
        <v>-</v>
      </c>
      <c r="I746" s="12" t="s">
        <v>170</v>
      </c>
      <c r="J746" s="12" t="e">
        <f t="shared" si="89"/>
        <v>#REF!</v>
      </c>
      <c r="K746" s="5" t="e">
        <f t="shared" si="90"/>
        <v>#REF!</v>
      </c>
      <c r="L746" s="12">
        <v>34600</v>
      </c>
      <c r="N746" s="43"/>
    </row>
    <row r="747" spans="1:14" s="42" customFormat="1" ht="25.5">
      <c r="A747" s="28">
        <v>4</v>
      </c>
      <c r="B747" s="36" t="s">
        <v>498</v>
      </c>
      <c r="C747" s="12" t="e">
        <f>'приложение 1'!#REF!</f>
        <v>#REF!</v>
      </c>
      <c r="D747" s="12" t="s">
        <v>170</v>
      </c>
      <c r="E747" s="4" t="s">
        <v>170</v>
      </c>
      <c r="F747" s="4" t="e">
        <f t="shared" si="87"/>
        <v>#REF!</v>
      </c>
      <c r="G747" s="12" t="e">
        <f t="shared" si="91"/>
        <v>#REF!</v>
      </c>
      <c r="H747" s="4" t="str">
        <f t="shared" si="88"/>
        <v>-</v>
      </c>
      <c r="I747" s="12" t="s">
        <v>170</v>
      </c>
      <c r="J747" s="12" t="e">
        <f t="shared" si="89"/>
        <v>#REF!</v>
      </c>
      <c r="K747" s="5" t="e">
        <f t="shared" si="90"/>
        <v>#REF!</v>
      </c>
      <c r="L747" s="12">
        <v>34600</v>
      </c>
      <c r="N747" s="43"/>
    </row>
    <row r="748" spans="1:14" s="42" customFormat="1" ht="25.5">
      <c r="A748" s="28">
        <v>5</v>
      </c>
      <c r="B748" s="36" t="s">
        <v>499</v>
      </c>
      <c r="C748" s="12" t="e">
        <f>'приложение 1'!#REF!</f>
        <v>#REF!</v>
      </c>
      <c r="D748" s="12" t="s">
        <v>170</v>
      </c>
      <c r="E748" s="4" t="s">
        <v>170</v>
      </c>
      <c r="F748" s="4" t="e">
        <f t="shared" si="87"/>
        <v>#REF!</v>
      </c>
      <c r="G748" s="12" t="e">
        <f t="shared" si="91"/>
        <v>#REF!</v>
      </c>
      <c r="H748" s="4" t="str">
        <f t="shared" si="88"/>
        <v>-</v>
      </c>
      <c r="I748" s="12" t="s">
        <v>170</v>
      </c>
      <c r="J748" s="12" t="e">
        <f t="shared" si="89"/>
        <v>#REF!</v>
      </c>
      <c r="K748" s="5" t="e">
        <f t="shared" si="90"/>
        <v>#REF!</v>
      </c>
      <c r="L748" s="12">
        <v>34600</v>
      </c>
      <c r="N748" s="43"/>
    </row>
    <row r="749" spans="1:14" s="42" customFormat="1" ht="25.5">
      <c r="A749" s="28">
        <v>6</v>
      </c>
      <c r="B749" s="36" t="s">
        <v>500</v>
      </c>
      <c r="C749" s="12" t="e">
        <f>'приложение 1'!#REF!</f>
        <v>#REF!</v>
      </c>
      <c r="D749" s="12" t="s">
        <v>170</v>
      </c>
      <c r="E749" s="4" t="s">
        <v>170</v>
      </c>
      <c r="F749" s="4" t="e">
        <f t="shared" si="87"/>
        <v>#REF!</v>
      </c>
      <c r="G749" s="12" t="e">
        <f t="shared" si="91"/>
        <v>#REF!</v>
      </c>
      <c r="H749" s="4" t="str">
        <f t="shared" si="88"/>
        <v>-</v>
      </c>
      <c r="I749" s="12" t="s">
        <v>170</v>
      </c>
      <c r="J749" s="12" t="e">
        <f t="shared" si="89"/>
        <v>#REF!</v>
      </c>
      <c r="K749" s="5" t="e">
        <f t="shared" si="90"/>
        <v>#REF!</v>
      </c>
      <c r="L749" s="12">
        <v>34600</v>
      </c>
      <c r="N749" s="43"/>
    </row>
    <row r="750" spans="1:14" s="42" customFormat="1" ht="25.5">
      <c r="A750" s="28">
        <v>7</v>
      </c>
      <c r="B750" s="36" t="s">
        <v>501</v>
      </c>
      <c r="C750" s="12" t="e">
        <f>'приложение 1'!#REF!</f>
        <v>#REF!</v>
      </c>
      <c r="D750" s="12" t="s">
        <v>170</v>
      </c>
      <c r="E750" s="4" t="s">
        <v>170</v>
      </c>
      <c r="F750" s="4" t="e">
        <f t="shared" si="87"/>
        <v>#REF!</v>
      </c>
      <c r="G750" s="12" t="e">
        <f t="shared" si="91"/>
        <v>#REF!</v>
      </c>
      <c r="H750" s="4" t="str">
        <f t="shared" si="88"/>
        <v>-</v>
      </c>
      <c r="I750" s="12" t="s">
        <v>170</v>
      </c>
      <c r="J750" s="12" t="e">
        <f t="shared" si="89"/>
        <v>#REF!</v>
      </c>
      <c r="K750" s="5" t="e">
        <f t="shared" si="90"/>
        <v>#REF!</v>
      </c>
      <c r="L750" s="12">
        <v>34600</v>
      </c>
      <c r="N750" s="43"/>
    </row>
    <row r="751" spans="1:14" s="42" customFormat="1" ht="25.5">
      <c r="A751" s="28">
        <v>8</v>
      </c>
      <c r="B751" s="36" t="s">
        <v>502</v>
      </c>
      <c r="C751" s="12" t="e">
        <f>'приложение 1'!#REF!</f>
        <v>#REF!</v>
      </c>
      <c r="D751" s="12" t="s">
        <v>170</v>
      </c>
      <c r="E751" s="4" t="s">
        <v>170</v>
      </c>
      <c r="F751" s="4" t="e">
        <f t="shared" si="87"/>
        <v>#REF!</v>
      </c>
      <c r="G751" s="12" t="e">
        <f t="shared" si="91"/>
        <v>#REF!</v>
      </c>
      <c r="H751" s="4" t="str">
        <f t="shared" si="88"/>
        <v>-</v>
      </c>
      <c r="I751" s="12" t="s">
        <v>170</v>
      </c>
      <c r="J751" s="12" t="e">
        <f t="shared" si="89"/>
        <v>#REF!</v>
      </c>
      <c r="K751" s="5" t="e">
        <f t="shared" si="90"/>
        <v>#REF!</v>
      </c>
      <c r="L751" s="12">
        <v>34600</v>
      </c>
      <c r="N751" s="43"/>
    </row>
    <row r="752" spans="1:14" s="42" customFormat="1" ht="25.5">
      <c r="A752" s="28">
        <v>9</v>
      </c>
      <c r="B752" s="36" t="s">
        <v>503</v>
      </c>
      <c r="C752" s="12" t="e">
        <f>'приложение 1'!#REF!</f>
        <v>#REF!</v>
      </c>
      <c r="D752" s="12" t="s">
        <v>170</v>
      </c>
      <c r="E752" s="4" t="s">
        <v>170</v>
      </c>
      <c r="F752" s="4" t="e">
        <f t="shared" si="87"/>
        <v>#REF!</v>
      </c>
      <c r="G752" s="12" t="e">
        <f t="shared" si="91"/>
        <v>#REF!</v>
      </c>
      <c r="H752" s="4" t="str">
        <f t="shared" si="88"/>
        <v>-</v>
      </c>
      <c r="I752" s="12" t="s">
        <v>170</v>
      </c>
      <c r="J752" s="12" t="e">
        <f t="shared" si="89"/>
        <v>#REF!</v>
      </c>
      <c r="K752" s="5" t="e">
        <f t="shared" si="90"/>
        <v>#REF!</v>
      </c>
      <c r="L752" s="12">
        <v>34600</v>
      </c>
      <c r="N752" s="43"/>
    </row>
    <row r="753" spans="1:14" s="42" customFormat="1" ht="25.5">
      <c r="A753" s="28">
        <v>10</v>
      </c>
      <c r="B753" s="36" t="s">
        <v>504</v>
      </c>
      <c r="C753" s="12" t="e">
        <f>'приложение 1'!#REF!</f>
        <v>#REF!</v>
      </c>
      <c r="D753" s="12" t="s">
        <v>170</v>
      </c>
      <c r="E753" s="4" t="s">
        <v>170</v>
      </c>
      <c r="F753" s="4" t="e">
        <f t="shared" si="87"/>
        <v>#REF!</v>
      </c>
      <c r="G753" s="12" t="e">
        <f t="shared" si="91"/>
        <v>#REF!</v>
      </c>
      <c r="H753" s="4" t="str">
        <f t="shared" si="88"/>
        <v>-</v>
      </c>
      <c r="I753" s="12" t="s">
        <v>170</v>
      </c>
      <c r="J753" s="12" t="e">
        <f t="shared" si="89"/>
        <v>#REF!</v>
      </c>
      <c r="K753" s="5" t="e">
        <f t="shared" si="90"/>
        <v>#REF!</v>
      </c>
      <c r="L753" s="12">
        <v>34600</v>
      </c>
      <c r="N753" s="43"/>
    </row>
    <row r="754" spans="1:14" s="42" customFormat="1" ht="25.5">
      <c r="A754" s="28">
        <v>11</v>
      </c>
      <c r="B754" s="36" t="s">
        <v>505</v>
      </c>
      <c r="C754" s="12" t="e">
        <f>'приложение 1'!#REF!</f>
        <v>#REF!</v>
      </c>
      <c r="D754" s="12" t="s">
        <v>170</v>
      </c>
      <c r="E754" s="4" t="s">
        <v>170</v>
      </c>
      <c r="F754" s="4" t="e">
        <f t="shared" si="87"/>
        <v>#REF!</v>
      </c>
      <c r="G754" s="12" t="e">
        <f t="shared" si="91"/>
        <v>#REF!</v>
      </c>
      <c r="H754" s="4" t="str">
        <f t="shared" si="88"/>
        <v>-</v>
      </c>
      <c r="I754" s="12" t="s">
        <v>170</v>
      </c>
      <c r="J754" s="12" t="e">
        <f t="shared" si="89"/>
        <v>#REF!</v>
      </c>
      <c r="K754" s="5" t="e">
        <f t="shared" si="90"/>
        <v>#REF!</v>
      </c>
      <c r="L754" s="12">
        <v>34600</v>
      </c>
      <c r="N754" s="43"/>
    </row>
    <row r="755" spans="1:14" s="42" customFormat="1" ht="25.5">
      <c r="A755" s="28">
        <v>12</v>
      </c>
      <c r="B755" s="36" t="s">
        <v>45</v>
      </c>
      <c r="C755" s="12" t="e">
        <f>'приложение 1'!#REF!</f>
        <v>#REF!</v>
      </c>
      <c r="D755" s="12" t="s">
        <v>170</v>
      </c>
      <c r="E755" s="4" t="s">
        <v>170</v>
      </c>
      <c r="F755" s="4" t="e">
        <f t="shared" si="87"/>
        <v>#REF!</v>
      </c>
      <c r="G755" s="12" t="e">
        <f t="shared" si="91"/>
        <v>#REF!</v>
      </c>
      <c r="H755" s="4" t="str">
        <f t="shared" si="88"/>
        <v>-</v>
      </c>
      <c r="I755" s="12" t="s">
        <v>170</v>
      </c>
      <c r="J755" s="12" t="e">
        <f t="shared" si="89"/>
        <v>#REF!</v>
      </c>
      <c r="K755" s="5" t="e">
        <f t="shared" si="90"/>
        <v>#REF!</v>
      </c>
      <c r="L755" s="12">
        <v>34600</v>
      </c>
      <c r="N755" s="43"/>
    </row>
    <row r="756" spans="1:14" s="42" customFormat="1" ht="25.5">
      <c r="A756" s="28">
        <v>13</v>
      </c>
      <c r="B756" s="36" t="s">
        <v>46</v>
      </c>
      <c r="C756" s="12" t="e">
        <f>'приложение 1'!#REF!</f>
        <v>#REF!</v>
      </c>
      <c r="D756" s="12" t="s">
        <v>170</v>
      </c>
      <c r="E756" s="4" t="s">
        <v>170</v>
      </c>
      <c r="F756" s="4" t="e">
        <f t="shared" si="87"/>
        <v>#REF!</v>
      </c>
      <c r="G756" s="12" t="e">
        <f t="shared" si="91"/>
        <v>#REF!</v>
      </c>
      <c r="H756" s="4" t="str">
        <f t="shared" si="88"/>
        <v>-</v>
      </c>
      <c r="I756" s="12" t="s">
        <v>170</v>
      </c>
      <c r="J756" s="12" t="e">
        <f t="shared" si="89"/>
        <v>#REF!</v>
      </c>
      <c r="K756" s="5" t="e">
        <f t="shared" si="90"/>
        <v>#REF!</v>
      </c>
      <c r="L756" s="12">
        <v>34600</v>
      </c>
      <c r="N756" s="43"/>
    </row>
    <row r="757" spans="1:14" s="42" customFormat="1" ht="25.5">
      <c r="A757" s="28">
        <v>14</v>
      </c>
      <c r="B757" s="36" t="s">
        <v>47</v>
      </c>
      <c r="C757" s="12" t="e">
        <f>'приложение 1'!#REF!</f>
        <v>#REF!</v>
      </c>
      <c r="D757" s="12" t="s">
        <v>170</v>
      </c>
      <c r="E757" s="4" t="s">
        <v>170</v>
      </c>
      <c r="F757" s="4" t="e">
        <f t="shared" si="87"/>
        <v>#REF!</v>
      </c>
      <c r="G757" s="12" t="e">
        <f t="shared" si="91"/>
        <v>#REF!</v>
      </c>
      <c r="H757" s="4" t="str">
        <f t="shared" si="88"/>
        <v>-</v>
      </c>
      <c r="I757" s="12" t="s">
        <v>170</v>
      </c>
      <c r="J757" s="12" t="e">
        <f t="shared" si="89"/>
        <v>#REF!</v>
      </c>
      <c r="K757" s="5" t="e">
        <f t="shared" si="90"/>
        <v>#REF!</v>
      </c>
      <c r="L757" s="12">
        <v>34600</v>
      </c>
      <c r="N757" s="43"/>
    </row>
    <row r="758" spans="1:14" s="42" customFormat="1" ht="25.5">
      <c r="A758" s="28">
        <v>15</v>
      </c>
      <c r="B758" s="36" t="s">
        <v>506</v>
      </c>
      <c r="C758" s="12" t="e">
        <f>'приложение 1'!#REF!</f>
        <v>#REF!</v>
      </c>
      <c r="D758" s="12" t="s">
        <v>170</v>
      </c>
      <c r="E758" s="4" t="s">
        <v>170</v>
      </c>
      <c r="F758" s="4" t="e">
        <f t="shared" si="87"/>
        <v>#REF!</v>
      </c>
      <c r="G758" s="12" t="e">
        <f t="shared" si="91"/>
        <v>#REF!</v>
      </c>
      <c r="H758" s="4" t="str">
        <f t="shared" si="88"/>
        <v>-</v>
      </c>
      <c r="I758" s="12" t="s">
        <v>170</v>
      </c>
      <c r="J758" s="12" t="e">
        <f t="shared" si="89"/>
        <v>#REF!</v>
      </c>
      <c r="K758" s="5" t="e">
        <f t="shared" si="90"/>
        <v>#REF!</v>
      </c>
      <c r="L758" s="12">
        <v>34600</v>
      </c>
      <c r="N758" s="43"/>
    </row>
    <row r="759" spans="1:14" s="42" customFormat="1" ht="25.5">
      <c r="A759" s="28">
        <v>16</v>
      </c>
      <c r="B759" s="36" t="s">
        <v>52</v>
      </c>
      <c r="C759" s="12" t="e">
        <f>'приложение 1'!#REF!</f>
        <v>#REF!</v>
      </c>
      <c r="D759" s="12" t="s">
        <v>170</v>
      </c>
      <c r="E759" s="4" t="s">
        <v>170</v>
      </c>
      <c r="F759" s="4" t="e">
        <f t="shared" si="87"/>
        <v>#REF!</v>
      </c>
      <c r="G759" s="12" t="e">
        <f t="shared" si="91"/>
        <v>#REF!</v>
      </c>
      <c r="H759" s="4" t="str">
        <f t="shared" si="88"/>
        <v>-</v>
      </c>
      <c r="I759" s="12" t="s">
        <v>170</v>
      </c>
      <c r="J759" s="12" t="e">
        <f t="shared" si="89"/>
        <v>#REF!</v>
      </c>
      <c r="K759" s="5" t="e">
        <f t="shared" si="90"/>
        <v>#REF!</v>
      </c>
      <c r="L759" s="12">
        <v>34600</v>
      </c>
      <c r="N759" s="43"/>
    </row>
    <row r="760" spans="1:14" s="42" customFormat="1" ht="25.5">
      <c r="A760" s="28">
        <v>17</v>
      </c>
      <c r="B760" s="36" t="s">
        <v>507</v>
      </c>
      <c r="C760" s="12" t="e">
        <f>'приложение 1'!#REF!</f>
        <v>#REF!</v>
      </c>
      <c r="D760" s="12" t="s">
        <v>170</v>
      </c>
      <c r="E760" s="4" t="s">
        <v>170</v>
      </c>
      <c r="F760" s="4" t="e">
        <f t="shared" si="87"/>
        <v>#REF!</v>
      </c>
      <c r="G760" s="12" t="e">
        <f t="shared" si="91"/>
        <v>#REF!</v>
      </c>
      <c r="H760" s="4" t="str">
        <f t="shared" si="88"/>
        <v>-</v>
      </c>
      <c r="I760" s="12" t="s">
        <v>170</v>
      </c>
      <c r="J760" s="12" t="e">
        <f t="shared" si="89"/>
        <v>#REF!</v>
      </c>
      <c r="K760" s="5" t="e">
        <f t="shared" si="90"/>
        <v>#REF!</v>
      </c>
      <c r="L760" s="12">
        <v>34600</v>
      </c>
      <c r="N760" s="43"/>
    </row>
    <row r="761" spans="1:14" s="42" customFormat="1" ht="25.5">
      <c r="A761" s="28">
        <v>18</v>
      </c>
      <c r="B761" s="36" t="s">
        <v>53</v>
      </c>
      <c r="C761" s="12" t="e">
        <f>'приложение 1'!#REF!</f>
        <v>#REF!</v>
      </c>
      <c r="D761" s="12" t="s">
        <v>170</v>
      </c>
      <c r="E761" s="4" t="s">
        <v>170</v>
      </c>
      <c r="F761" s="4" t="e">
        <f t="shared" si="87"/>
        <v>#REF!</v>
      </c>
      <c r="G761" s="12" t="e">
        <f t="shared" si="91"/>
        <v>#REF!</v>
      </c>
      <c r="H761" s="4" t="str">
        <f t="shared" si="88"/>
        <v>-</v>
      </c>
      <c r="I761" s="12" t="s">
        <v>170</v>
      </c>
      <c r="J761" s="12" t="e">
        <f t="shared" si="89"/>
        <v>#REF!</v>
      </c>
      <c r="K761" s="5" t="e">
        <f t="shared" si="90"/>
        <v>#REF!</v>
      </c>
      <c r="L761" s="12">
        <v>34600</v>
      </c>
      <c r="N761" s="43"/>
    </row>
    <row r="762" spans="1:14" s="42" customFormat="1" ht="25.5">
      <c r="A762" s="28">
        <v>19</v>
      </c>
      <c r="B762" s="36" t="s">
        <v>48</v>
      </c>
      <c r="C762" s="12" t="e">
        <f>'приложение 1'!#REF!</f>
        <v>#REF!</v>
      </c>
      <c r="D762" s="12" t="s">
        <v>170</v>
      </c>
      <c r="E762" s="4" t="s">
        <v>170</v>
      </c>
      <c r="F762" s="4" t="e">
        <f t="shared" si="87"/>
        <v>#REF!</v>
      </c>
      <c r="G762" s="12" t="e">
        <f t="shared" si="91"/>
        <v>#REF!</v>
      </c>
      <c r="H762" s="4" t="str">
        <f t="shared" si="88"/>
        <v>-</v>
      </c>
      <c r="I762" s="12" t="s">
        <v>170</v>
      </c>
      <c r="J762" s="12" t="e">
        <f t="shared" si="89"/>
        <v>#REF!</v>
      </c>
      <c r="K762" s="5" t="e">
        <f t="shared" si="90"/>
        <v>#REF!</v>
      </c>
      <c r="L762" s="12">
        <v>34600</v>
      </c>
      <c r="N762" s="43"/>
    </row>
    <row r="763" spans="1:14" s="42" customFormat="1" ht="25.5">
      <c r="A763" s="28">
        <v>20</v>
      </c>
      <c r="B763" s="36" t="s">
        <v>49</v>
      </c>
      <c r="C763" s="12" t="e">
        <f>'приложение 1'!#REF!</f>
        <v>#REF!</v>
      </c>
      <c r="D763" s="12" t="s">
        <v>170</v>
      </c>
      <c r="E763" s="4" t="s">
        <v>170</v>
      </c>
      <c r="F763" s="4" t="e">
        <f t="shared" si="87"/>
        <v>#REF!</v>
      </c>
      <c r="G763" s="12" t="e">
        <f t="shared" si="91"/>
        <v>#REF!</v>
      </c>
      <c r="H763" s="4" t="str">
        <f t="shared" si="88"/>
        <v>-</v>
      </c>
      <c r="I763" s="12" t="s">
        <v>170</v>
      </c>
      <c r="J763" s="12" t="e">
        <f t="shared" si="89"/>
        <v>#REF!</v>
      </c>
      <c r="K763" s="5" t="e">
        <f t="shared" si="90"/>
        <v>#REF!</v>
      </c>
      <c r="L763" s="12">
        <v>34600</v>
      </c>
      <c r="N763" s="43"/>
    </row>
    <row r="764" spans="1:14" s="42" customFormat="1" ht="25.5">
      <c r="A764" s="28">
        <v>21</v>
      </c>
      <c r="B764" s="36" t="s">
        <v>50</v>
      </c>
      <c r="C764" s="12" t="e">
        <f>'приложение 1'!#REF!</f>
        <v>#REF!</v>
      </c>
      <c r="D764" s="12" t="s">
        <v>170</v>
      </c>
      <c r="E764" s="4" t="s">
        <v>170</v>
      </c>
      <c r="F764" s="4" t="e">
        <f t="shared" si="87"/>
        <v>#REF!</v>
      </c>
      <c r="G764" s="12" t="e">
        <f t="shared" si="91"/>
        <v>#REF!</v>
      </c>
      <c r="H764" s="4" t="str">
        <f t="shared" si="88"/>
        <v>-</v>
      </c>
      <c r="I764" s="12" t="s">
        <v>170</v>
      </c>
      <c r="J764" s="12" t="e">
        <f t="shared" si="89"/>
        <v>#REF!</v>
      </c>
      <c r="K764" s="5" t="e">
        <f t="shared" si="90"/>
        <v>#REF!</v>
      </c>
      <c r="L764" s="12">
        <v>34600</v>
      </c>
      <c r="N764" s="43"/>
    </row>
    <row r="765" spans="1:14" s="42" customFormat="1" ht="25.5">
      <c r="A765" s="28">
        <v>22</v>
      </c>
      <c r="B765" s="36" t="s">
        <v>51</v>
      </c>
      <c r="C765" s="12" t="e">
        <f>'приложение 1'!#REF!</f>
        <v>#REF!</v>
      </c>
      <c r="D765" s="12" t="s">
        <v>170</v>
      </c>
      <c r="E765" s="4" t="s">
        <v>170</v>
      </c>
      <c r="F765" s="4" t="e">
        <f t="shared" si="87"/>
        <v>#REF!</v>
      </c>
      <c r="G765" s="12" t="e">
        <f t="shared" si="91"/>
        <v>#REF!</v>
      </c>
      <c r="H765" s="4" t="str">
        <f t="shared" si="88"/>
        <v>-</v>
      </c>
      <c r="I765" s="12" t="s">
        <v>170</v>
      </c>
      <c r="J765" s="12" t="e">
        <f t="shared" si="89"/>
        <v>#REF!</v>
      </c>
      <c r="K765" s="5" t="e">
        <f t="shared" si="90"/>
        <v>#REF!</v>
      </c>
      <c r="L765" s="12">
        <v>34600</v>
      </c>
      <c r="N765" s="43"/>
    </row>
    <row r="766" spans="1:14" s="42" customFormat="1" ht="25.5">
      <c r="A766" s="28">
        <v>23</v>
      </c>
      <c r="B766" s="36" t="s">
        <v>508</v>
      </c>
      <c r="C766" s="12" t="e">
        <f>'приложение 1'!#REF!</f>
        <v>#REF!</v>
      </c>
      <c r="D766" s="12" t="s">
        <v>170</v>
      </c>
      <c r="E766" s="4" t="s">
        <v>170</v>
      </c>
      <c r="F766" s="4" t="e">
        <f t="shared" si="87"/>
        <v>#REF!</v>
      </c>
      <c r="G766" s="12" t="e">
        <f t="shared" si="91"/>
        <v>#REF!</v>
      </c>
      <c r="H766" s="4" t="str">
        <f t="shared" si="88"/>
        <v>-</v>
      </c>
      <c r="I766" s="12" t="s">
        <v>170</v>
      </c>
      <c r="J766" s="12" t="e">
        <f t="shared" si="89"/>
        <v>#REF!</v>
      </c>
      <c r="K766" s="5" t="e">
        <f t="shared" si="90"/>
        <v>#REF!</v>
      </c>
      <c r="L766" s="12">
        <v>34600</v>
      </c>
      <c r="N766" s="43"/>
    </row>
    <row r="767" spans="1:14" s="84" customFormat="1" ht="52.5" customHeight="1">
      <c r="A767" s="220" t="s">
        <v>509</v>
      </c>
      <c r="B767" s="221"/>
      <c r="C767" s="19" t="e">
        <f>SUM(C744:C766)</f>
        <v>#REF!</v>
      </c>
      <c r="D767" s="19" t="s">
        <v>170</v>
      </c>
      <c r="E767" s="18" t="s">
        <v>170</v>
      </c>
      <c r="F767" s="19" t="e">
        <f>SUM(F744:F766)</f>
        <v>#REF!</v>
      </c>
      <c r="G767" s="19" t="e">
        <f>SUM(G744:G766)</f>
        <v>#REF!</v>
      </c>
      <c r="H767" s="19" t="s">
        <v>170</v>
      </c>
      <c r="I767" s="19" t="s">
        <v>170</v>
      </c>
      <c r="J767" s="19" t="e">
        <f>SUM(J744:J766)</f>
        <v>#REF!</v>
      </c>
      <c r="K767" s="19" t="e">
        <f>SUM(K744:K766)</f>
        <v>#REF!</v>
      </c>
      <c r="L767" s="19">
        <v>34600</v>
      </c>
      <c r="N767" s="85"/>
    </row>
    <row r="768" spans="1:14" ht="12.75">
      <c r="A768" s="218" t="s">
        <v>510</v>
      </c>
      <c r="B768" s="219"/>
      <c r="C768" s="219"/>
      <c r="D768" s="219"/>
      <c r="E768" s="219"/>
      <c r="F768" s="219"/>
      <c r="G768" s="219"/>
      <c r="H768" s="219"/>
      <c r="I768" s="219"/>
      <c r="J768" s="219"/>
      <c r="K768" s="219"/>
      <c r="L768" s="219"/>
      <c r="N768" s="9"/>
    </row>
    <row r="769" spans="1:14" ht="25.5">
      <c r="A769" s="4">
        <v>1</v>
      </c>
      <c r="B769" s="36" t="s">
        <v>516</v>
      </c>
      <c r="C769" s="5">
        <v>425.5</v>
      </c>
      <c r="D769" s="57" t="s">
        <v>170</v>
      </c>
      <c r="E769" s="57" t="s">
        <v>170</v>
      </c>
      <c r="F769" s="5" t="s">
        <v>170</v>
      </c>
      <c r="G769" s="38" t="s">
        <v>170</v>
      </c>
      <c r="H769" s="5">
        <v>425.5</v>
      </c>
      <c r="I769" s="38">
        <f>H769*L769</f>
        <v>14722300</v>
      </c>
      <c r="J769" s="53">
        <f>I769</f>
        <v>14722300</v>
      </c>
      <c r="K769" s="54">
        <f>J769*0.1</f>
        <v>1472230</v>
      </c>
      <c r="L769" s="53">
        <v>34600</v>
      </c>
      <c r="N769" s="9"/>
    </row>
    <row r="770" spans="1:14" ht="25.5">
      <c r="A770" s="4">
        <v>2</v>
      </c>
      <c r="B770" s="36" t="s">
        <v>517</v>
      </c>
      <c r="C770" s="5">
        <v>628.8</v>
      </c>
      <c r="D770" s="57" t="s">
        <v>170</v>
      </c>
      <c r="E770" s="57" t="s">
        <v>170</v>
      </c>
      <c r="F770" s="5" t="s">
        <v>170</v>
      </c>
      <c r="G770" s="38" t="s">
        <v>170</v>
      </c>
      <c r="H770" s="5">
        <v>628.8</v>
      </c>
      <c r="I770" s="38">
        <f>H770*L770</f>
        <v>21756480</v>
      </c>
      <c r="J770" s="53">
        <f>I770</f>
        <v>21756480</v>
      </c>
      <c r="K770" s="54">
        <f>J770*0.1</f>
        <v>2175648</v>
      </c>
      <c r="L770" s="53">
        <v>34600</v>
      </c>
      <c r="N770" s="9"/>
    </row>
    <row r="771" spans="1:14" ht="25.5">
      <c r="A771" s="4">
        <v>3</v>
      </c>
      <c r="B771" s="36" t="s">
        <v>518</v>
      </c>
      <c r="C771" s="5">
        <v>128</v>
      </c>
      <c r="D771" s="57" t="s">
        <v>170</v>
      </c>
      <c r="E771" s="57" t="s">
        <v>170</v>
      </c>
      <c r="F771" s="5" t="s">
        <v>170</v>
      </c>
      <c r="G771" s="38" t="s">
        <v>170</v>
      </c>
      <c r="H771" s="5">
        <v>128</v>
      </c>
      <c r="I771" s="38">
        <f>H771*L771</f>
        <v>4428800</v>
      </c>
      <c r="J771" s="53">
        <f>I771</f>
        <v>4428800</v>
      </c>
      <c r="K771" s="54">
        <f>J771*0.1</f>
        <v>442880</v>
      </c>
      <c r="L771" s="53">
        <v>34600</v>
      </c>
      <c r="N771" s="9"/>
    </row>
    <row r="772" spans="1:14" ht="25.5">
      <c r="A772" s="4">
        <v>4</v>
      </c>
      <c r="B772" s="36" t="s">
        <v>519</v>
      </c>
      <c r="C772" s="5">
        <v>130.5</v>
      </c>
      <c r="D772" s="57" t="s">
        <v>170</v>
      </c>
      <c r="E772" s="57" t="s">
        <v>170</v>
      </c>
      <c r="F772" s="5" t="s">
        <v>170</v>
      </c>
      <c r="G772" s="38" t="s">
        <v>170</v>
      </c>
      <c r="H772" s="5">
        <v>130.5</v>
      </c>
      <c r="I772" s="38">
        <f>H772*L772</f>
        <v>4515300</v>
      </c>
      <c r="J772" s="53">
        <f>I772</f>
        <v>4515300</v>
      </c>
      <c r="K772" s="54">
        <f>J772*0.1</f>
        <v>451530</v>
      </c>
      <c r="L772" s="53">
        <v>34600</v>
      </c>
      <c r="N772" s="9"/>
    </row>
    <row r="773" spans="1:14" s="84" customFormat="1" ht="29.25" customHeight="1">
      <c r="A773" s="191" t="s">
        <v>193</v>
      </c>
      <c r="B773" s="211"/>
      <c r="C773" s="19">
        <f>SUM(C769:C772)</f>
        <v>1312.8</v>
      </c>
      <c r="D773" s="57" t="s">
        <v>170</v>
      </c>
      <c r="E773" s="57" t="s">
        <v>170</v>
      </c>
      <c r="F773" s="57" t="s">
        <v>170</v>
      </c>
      <c r="G773" s="57" t="s">
        <v>170</v>
      </c>
      <c r="H773" s="57">
        <f>SUM(H769:H772)</f>
        <v>1312.8</v>
      </c>
      <c r="I773" s="57">
        <f>SUM(I769:I772)</f>
        <v>45422880</v>
      </c>
      <c r="J773" s="57">
        <f>SUM(J769:J772)</f>
        <v>45422880</v>
      </c>
      <c r="K773" s="57">
        <f>SUM(K769:K772)</f>
        <v>4542288</v>
      </c>
      <c r="L773" s="67">
        <v>34600</v>
      </c>
      <c r="N773" s="85"/>
    </row>
    <row r="774" spans="1:14" s="42" customFormat="1" ht="12.75">
      <c r="A774" s="252" t="s">
        <v>120</v>
      </c>
      <c r="B774" s="253"/>
      <c r="C774" s="253"/>
      <c r="D774" s="253"/>
      <c r="E774" s="253"/>
      <c r="F774" s="253"/>
      <c r="G774" s="253"/>
      <c r="H774" s="253"/>
      <c r="I774" s="253"/>
      <c r="J774" s="253"/>
      <c r="K774" s="253"/>
      <c r="L774" s="253"/>
      <c r="N774" s="43"/>
    </row>
    <row r="775" spans="1:14" s="42" customFormat="1" ht="12.75">
      <c r="A775" s="4">
        <v>1</v>
      </c>
      <c r="B775" s="36" t="s">
        <v>527</v>
      </c>
      <c r="C775" s="5">
        <v>71.4</v>
      </c>
      <c r="D775" s="57" t="s">
        <v>170</v>
      </c>
      <c r="E775" s="57" t="s">
        <v>170</v>
      </c>
      <c r="F775" s="5">
        <v>71.4</v>
      </c>
      <c r="G775" s="38">
        <f>F775*L775</f>
        <v>2470440</v>
      </c>
      <c r="H775" s="5" t="s">
        <v>170</v>
      </c>
      <c r="I775" s="38" t="s">
        <v>170</v>
      </c>
      <c r="J775" s="53">
        <f>G775</f>
        <v>2470440</v>
      </c>
      <c r="K775" s="54" t="e">
        <f>'приложение 1'!#REF!</f>
        <v>#REF!</v>
      </c>
      <c r="L775" s="53">
        <v>34600</v>
      </c>
      <c r="N775" s="43"/>
    </row>
    <row r="776" spans="1:14" s="42" customFormat="1" ht="12.75">
      <c r="A776" s="4">
        <v>2</v>
      </c>
      <c r="B776" s="36" t="s">
        <v>572</v>
      </c>
      <c r="C776" s="5">
        <v>68.6</v>
      </c>
      <c r="D776" s="57" t="s">
        <v>170</v>
      </c>
      <c r="E776" s="57" t="s">
        <v>170</v>
      </c>
      <c r="F776" s="5">
        <v>68.6</v>
      </c>
      <c r="G776" s="38">
        <f>F776*L776</f>
        <v>2373560</v>
      </c>
      <c r="H776" s="5" t="s">
        <v>170</v>
      </c>
      <c r="I776" s="38" t="s">
        <v>170</v>
      </c>
      <c r="J776" s="53">
        <f>G776</f>
        <v>2373560</v>
      </c>
      <c r="K776" s="54" t="e">
        <f>'приложение 1'!#REF!</f>
        <v>#REF!</v>
      </c>
      <c r="L776" s="53">
        <v>34600</v>
      </c>
      <c r="N776" s="43"/>
    </row>
    <row r="777" spans="1:14" s="42" customFormat="1" ht="25.5">
      <c r="A777" s="4">
        <v>3</v>
      </c>
      <c r="B777" s="36" t="s">
        <v>529</v>
      </c>
      <c r="C777" s="5">
        <v>78</v>
      </c>
      <c r="D777" s="57" t="s">
        <v>170</v>
      </c>
      <c r="E777" s="57" t="s">
        <v>170</v>
      </c>
      <c r="F777" s="5">
        <v>78</v>
      </c>
      <c r="G777" s="38">
        <f>F777*L777</f>
        <v>2698800</v>
      </c>
      <c r="H777" s="5" t="s">
        <v>170</v>
      </c>
      <c r="I777" s="38" t="s">
        <v>170</v>
      </c>
      <c r="J777" s="53">
        <f>G777</f>
        <v>2698800</v>
      </c>
      <c r="K777" s="54" t="e">
        <f>'приложение 1'!#REF!</f>
        <v>#REF!</v>
      </c>
      <c r="L777" s="53">
        <v>34600</v>
      </c>
      <c r="N777" s="43"/>
    </row>
    <row r="778" spans="1:14" s="42" customFormat="1" ht="25.5">
      <c r="A778" s="4">
        <v>4</v>
      </c>
      <c r="B778" s="36" t="s">
        <v>530</v>
      </c>
      <c r="C778" s="5">
        <v>107.6</v>
      </c>
      <c r="D778" s="57" t="s">
        <v>170</v>
      </c>
      <c r="E778" s="57" t="s">
        <v>170</v>
      </c>
      <c r="F778" s="5">
        <v>107.6</v>
      </c>
      <c r="G778" s="38">
        <f>F778*L778</f>
        <v>3722960</v>
      </c>
      <c r="H778" s="5" t="s">
        <v>170</v>
      </c>
      <c r="I778" s="38" t="s">
        <v>170</v>
      </c>
      <c r="J778" s="53">
        <f>G778</f>
        <v>3722960</v>
      </c>
      <c r="K778" s="54" t="e">
        <f>'приложение 1'!#REF!</f>
        <v>#REF!</v>
      </c>
      <c r="L778" s="53">
        <v>34600</v>
      </c>
      <c r="N778" s="43"/>
    </row>
    <row r="779" spans="1:14" s="84" customFormat="1" ht="52.5" customHeight="1">
      <c r="A779" s="191" t="s">
        <v>531</v>
      </c>
      <c r="B779" s="211"/>
      <c r="C779" s="19">
        <f>SUM(C775:C778)</f>
        <v>325.6</v>
      </c>
      <c r="D779" s="57" t="s">
        <v>170</v>
      </c>
      <c r="E779" s="57" t="s">
        <v>170</v>
      </c>
      <c r="F779" s="57">
        <f>SUM(F775:F778)</f>
        <v>325.6</v>
      </c>
      <c r="G779" s="57">
        <f>SUM(G775:G778)</f>
        <v>11265760</v>
      </c>
      <c r="H779" s="57" t="s">
        <v>170</v>
      </c>
      <c r="I779" s="57" t="s">
        <v>170</v>
      </c>
      <c r="J779" s="67">
        <f>SUM(J775:J778)</f>
        <v>11265760</v>
      </c>
      <c r="K779" s="67" t="e">
        <f>SUM(K775:K778)</f>
        <v>#REF!</v>
      </c>
      <c r="L779" s="67">
        <v>34600</v>
      </c>
      <c r="N779" s="85"/>
    </row>
    <row r="780" spans="1:14" s="42" customFormat="1" ht="12.75">
      <c r="A780" s="252" t="s">
        <v>121</v>
      </c>
      <c r="B780" s="252"/>
      <c r="C780" s="252"/>
      <c r="D780" s="252"/>
      <c r="E780" s="252"/>
      <c r="F780" s="252"/>
      <c r="G780" s="252"/>
      <c r="H780" s="252"/>
      <c r="I780" s="252"/>
      <c r="J780" s="252"/>
      <c r="K780" s="252"/>
      <c r="L780" s="252"/>
      <c r="N780" s="43"/>
    </row>
    <row r="781" spans="1:14" s="42" customFormat="1" ht="25.5">
      <c r="A781" s="28">
        <v>1</v>
      </c>
      <c r="B781" s="36" t="s">
        <v>536</v>
      </c>
      <c r="C781" s="5">
        <v>424.7</v>
      </c>
      <c r="D781" s="5">
        <v>424.7</v>
      </c>
      <c r="E781" s="12">
        <f>D781*L781</f>
        <v>14694620</v>
      </c>
      <c r="F781" s="4" t="s">
        <v>170</v>
      </c>
      <c r="G781" s="4" t="s">
        <v>170</v>
      </c>
      <c r="H781" s="4" t="s">
        <v>170</v>
      </c>
      <c r="I781" s="4" t="s">
        <v>170</v>
      </c>
      <c r="J781" s="53">
        <f>E781</f>
        <v>14694620</v>
      </c>
      <c r="K781" s="53" t="e">
        <f>'приложение 1'!#REF!</f>
        <v>#REF!</v>
      </c>
      <c r="L781" s="53">
        <v>34600</v>
      </c>
      <c r="N781" s="43"/>
    </row>
    <row r="782" spans="1:14" s="42" customFormat="1" ht="25.5">
      <c r="A782" s="28">
        <v>2</v>
      </c>
      <c r="B782" s="36" t="s">
        <v>539</v>
      </c>
      <c r="C782" s="5">
        <v>618</v>
      </c>
      <c r="D782" s="5">
        <v>618</v>
      </c>
      <c r="E782" s="12">
        <f>D782*L782</f>
        <v>21382800</v>
      </c>
      <c r="F782" s="4" t="s">
        <v>170</v>
      </c>
      <c r="G782" s="4" t="s">
        <v>170</v>
      </c>
      <c r="H782" s="4" t="s">
        <v>170</v>
      </c>
      <c r="I782" s="4" t="s">
        <v>170</v>
      </c>
      <c r="J782" s="53">
        <f>E782</f>
        <v>21382800</v>
      </c>
      <c r="K782" s="53" t="e">
        <f>'приложение 1'!#REF!</f>
        <v>#REF!</v>
      </c>
      <c r="L782" s="53">
        <v>34600</v>
      </c>
      <c r="N782" s="43"/>
    </row>
    <row r="783" spans="1:14" s="42" customFormat="1" ht="25.5">
      <c r="A783" s="28">
        <v>3</v>
      </c>
      <c r="B783" s="36" t="s">
        <v>537</v>
      </c>
      <c r="C783" s="5">
        <v>613.1</v>
      </c>
      <c r="D783" s="5">
        <v>613.1</v>
      </c>
      <c r="E783" s="12">
        <f>D783*L783</f>
        <v>21213260</v>
      </c>
      <c r="F783" s="4" t="s">
        <v>170</v>
      </c>
      <c r="G783" s="4" t="s">
        <v>170</v>
      </c>
      <c r="H783" s="4" t="s">
        <v>170</v>
      </c>
      <c r="I783" s="4" t="s">
        <v>170</v>
      </c>
      <c r="J783" s="53">
        <f>E783</f>
        <v>21213260</v>
      </c>
      <c r="K783" s="53" t="e">
        <f>'приложение 1'!#REF!</f>
        <v>#REF!</v>
      </c>
      <c r="L783" s="53">
        <v>34600</v>
      </c>
      <c r="N783" s="43"/>
    </row>
    <row r="784" spans="1:14" s="84" customFormat="1" ht="29.25" customHeight="1">
      <c r="A784" s="191" t="s">
        <v>123</v>
      </c>
      <c r="B784" s="211"/>
      <c r="C784" s="19">
        <f>SUM(C781:C783)</f>
        <v>1655.8000000000002</v>
      </c>
      <c r="D784" s="19">
        <f>SUM(D781:D783)</f>
        <v>1655.8000000000002</v>
      </c>
      <c r="E784" s="19">
        <f>SUM(E781:E783)</f>
        <v>57290680</v>
      </c>
      <c r="F784" s="18" t="s">
        <v>170</v>
      </c>
      <c r="G784" s="18" t="s">
        <v>170</v>
      </c>
      <c r="H784" s="18" t="s">
        <v>170</v>
      </c>
      <c r="I784" s="18" t="s">
        <v>170</v>
      </c>
      <c r="J784" s="67">
        <f>SUM(J781:J783)</f>
        <v>57290680</v>
      </c>
      <c r="K784" s="67" t="e">
        <f>SUM(K781:K783)</f>
        <v>#REF!</v>
      </c>
      <c r="L784" s="67">
        <v>34600</v>
      </c>
      <c r="N784" s="85"/>
    </row>
    <row r="785" spans="1:14" s="42" customFormat="1" ht="12.75">
      <c r="A785" s="252" t="s">
        <v>128</v>
      </c>
      <c r="B785" s="252"/>
      <c r="C785" s="252"/>
      <c r="D785" s="252"/>
      <c r="E785" s="252"/>
      <c r="F785" s="252"/>
      <c r="G785" s="252"/>
      <c r="H785" s="252"/>
      <c r="I785" s="252"/>
      <c r="J785" s="252"/>
      <c r="K785" s="252"/>
      <c r="L785" s="252"/>
      <c r="N785" s="43"/>
    </row>
    <row r="786" spans="1:14" s="42" customFormat="1" ht="25.5">
      <c r="A786" s="4">
        <v>1</v>
      </c>
      <c r="B786" s="11" t="s">
        <v>7</v>
      </c>
      <c r="C786" s="20">
        <v>588.2</v>
      </c>
      <c r="D786" s="12" t="s">
        <v>170</v>
      </c>
      <c r="E786" s="4" t="s">
        <v>170</v>
      </c>
      <c r="F786" s="13">
        <v>588.2</v>
      </c>
      <c r="G786" s="20">
        <f>F786*L786</f>
        <v>20351720</v>
      </c>
      <c r="H786" s="13" t="s">
        <v>170</v>
      </c>
      <c r="I786" s="20" t="s">
        <v>170</v>
      </c>
      <c r="J786" s="20">
        <f>G786</f>
        <v>20351720</v>
      </c>
      <c r="K786" s="12" t="e">
        <f>'приложение 1'!#REF!</f>
        <v>#REF!</v>
      </c>
      <c r="L786" s="12">
        <v>34600</v>
      </c>
      <c r="N786" s="43"/>
    </row>
    <row r="787" spans="1:14" s="42" customFormat="1" ht="25.5">
      <c r="A787" s="4">
        <v>2</v>
      </c>
      <c r="B787" s="11" t="s">
        <v>8</v>
      </c>
      <c r="C787" s="20">
        <v>548.9</v>
      </c>
      <c r="D787" s="12" t="s">
        <v>170</v>
      </c>
      <c r="E787" s="4" t="s">
        <v>170</v>
      </c>
      <c r="F787" s="13">
        <v>548.9</v>
      </c>
      <c r="G787" s="20">
        <f>F787*L787</f>
        <v>18991940</v>
      </c>
      <c r="H787" s="13" t="s">
        <v>170</v>
      </c>
      <c r="I787" s="20" t="s">
        <v>170</v>
      </c>
      <c r="J787" s="20">
        <f>G787</f>
        <v>18991940</v>
      </c>
      <c r="K787" s="12" t="e">
        <f>'приложение 1'!#REF!</f>
        <v>#REF!</v>
      </c>
      <c r="L787" s="12">
        <v>34600</v>
      </c>
      <c r="N787" s="43"/>
    </row>
    <row r="788" spans="1:14" s="42" customFormat="1" ht="25.5">
      <c r="A788" s="4">
        <v>3</v>
      </c>
      <c r="B788" s="11" t="s">
        <v>9</v>
      </c>
      <c r="C788" s="20">
        <v>469.3</v>
      </c>
      <c r="D788" s="12" t="s">
        <v>170</v>
      </c>
      <c r="E788" s="4" t="s">
        <v>170</v>
      </c>
      <c r="F788" s="13">
        <v>469.3</v>
      </c>
      <c r="G788" s="20">
        <f>F788*L788</f>
        <v>16237780</v>
      </c>
      <c r="H788" s="13" t="s">
        <v>170</v>
      </c>
      <c r="I788" s="20" t="s">
        <v>170</v>
      </c>
      <c r="J788" s="20">
        <f>G788</f>
        <v>16237780</v>
      </c>
      <c r="K788" s="12" t="e">
        <f>'приложение 1'!#REF!</f>
        <v>#REF!</v>
      </c>
      <c r="L788" s="12">
        <v>34600</v>
      </c>
      <c r="N788" s="43"/>
    </row>
    <row r="789" spans="1:14" s="42" customFormat="1" ht="25.5">
      <c r="A789" s="4">
        <v>4</v>
      </c>
      <c r="B789" s="11" t="s">
        <v>10</v>
      </c>
      <c r="C789" s="21">
        <v>479.8</v>
      </c>
      <c r="D789" s="12" t="s">
        <v>170</v>
      </c>
      <c r="E789" s="4" t="s">
        <v>170</v>
      </c>
      <c r="F789" s="14">
        <v>479.8</v>
      </c>
      <c r="G789" s="20">
        <f>F789*L789</f>
        <v>16601080</v>
      </c>
      <c r="H789" s="14" t="s">
        <v>170</v>
      </c>
      <c r="I789" s="20" t="s">
        <v>170</v>
      </c>
      <c r="J789" s="20">
        <f>G789</f>
        <v>16601080</v>
      </c>
      <c r="K789" s="12" t="e">
        <f>'приложение 1'!#REF!</f>
        <v>#REF!</v>
      </c>
      <c r="L789" s="12">
        <v>34600</v>
      </c>
      <c r="N789" s="43"/>
    </row>
    <row r="790" spans="1:14" s="88" customFormat="1" ht="67.5" customHeight="1">
      <c r="A790" s="191" t="s">
        <v>550</v>
      </c>
      <c r="B790" s="211"/>
      <c r="C790" s="19">
        <f>SUM(C786:C789)</f>
        <v>2086.2</v>
      </c>
      <c r="D790" s="19" t="s">
        <v>170</v>
      </c>
      <c r="E790" s="18" t="s">
        <v>170</v>
      </c>
      <c r="F790" s="19">
        <f>SUM(F786:F789)</f>
        <v>2086.2</v>
      </c>
      <c r="G790" s="19">
        <f>SUM(G786:G789)</f>
        <v>72182520</v>
      </c>
      <c r="H790" s="19" t="s">
        <v>170</v>
      </c>
      <c r="I790" s="19" t="s">
        <v>170</v>
      </c>
      <c r="J790" s="19">
        <f>SUM(J786:J789)</f>
        <v>72182520</v>
      </c>
      <c r="K790" s="19" t="e">
        <f>SUM(K786:K789)</f>
        <v>#REF!</v>
      </c>
      <c r="L790" s="19">
        <v>34600</v>
      </c>
      <c r="N790" s="85"/>
    </row>
    <row r="791" spans="1:14" s="42" customFormat="1" ht="12.75">
      <c r="A791" s="252" t="s">
        <v>197</v>
      </c>
      <c r="B791" s="252"/>
      <c r="C791" s="252"/>
      <c r="D791" s="252"/>
      <c r="E791" s="252"/>
      <c r="F791" s="252"/>
      <c r="G791" s="252"/>
      <c r="H791" s="252"/>
      <c r="I791" s="252"/>
      <c r="J791" s="252"/>
      <c r="K791" s="252"/>
      <c r="L791" s="252"/>
      <c r="N791" s="43"/>
    </row>
    <row r="792" spans="1:14" s="42" customFormat="1" ht="25.5">
      <c r="A792" s="10">
        <v>1</v>
      </c>
      <c r="B792" s="11" t="s">
        <v>20</v>
      </c>
      <c r="C792" s="20">
        <v>192.2</v>
      </c>
      <c r="D792" s="12">
        <v>192.2</v>
      </c>
      <c r="E792" s="12">
        <f>D792*L792</f>
        <v>6650120</v>
      </c>
      <c r="F792" s="13" t="s">
        <v>170</v>
      </c>
      <c r="G792" s="12" t="s">
        <v>170</v>
      </c>
      <c r="H792" s="13" t="s">
        <v>170</v>
      </c>
      <c r="I792" s="12" t="s">
        <v>170</v>
      </c>
      <c r="J792" s="12">
        <f>E792</f>
        <v>6650120</v>
      </c>
      <c r="K792" s="12" t="e">
        <f>'приложение 1'!#REF!</f>
        <v>#REF!</v>
      </c>
      <c r="L792" s="12">
        <v>34600</v>
      </c>
      <c r="N792" s="43"/>
    </row>
    <row r="793" spans="1:14" s="42" customFormat="1" ht="25.5">
      <c r="A793" s="10">
        <v>2</v>
      </c>
      <c r="B793" s="11" t="s">
        <v>21</v>
      </c>
      <c r="C793" s="20">
        <v>251.2</v>
      </c>
      <c r="D793" s="12">
        <v>251.2</v>
      </c>
      <c r="E793" s="12">
        <f>D793*L793</f>
        <v>8691520</v>
      </c>
      <c r="F793" s="13" t="s">
        <v>170</v>
      </c>
      <c r="G793" s="12" t="s">
        <v>170</v>
      </c>
      <c r="H793" s="13" t="s">
        <v>170</v>
      </c>
      <c r="I793" s="12" t="s">
        <v>170</v>
      </c>
      <c r="J793" s="12">
        <f>E793</f>
        <v>8691520</v>
      </c>
      <c r="K793" s="12" t="e">
        <f>'приложение 1'!#REF!</f>
        <v>#REF!</v>
      </c>
      <c r="L793" s="12">
        <v>34600</v>
      </c>
      <c r="N793" s="43"/>
    </row>
    <row r="794" spans="1:14" s="42" customFormat="1" ht="25.5">
      <c r="A794" s="10">
        <v>3</v>
      </c>
      <c r="B794" s="11" t="s">
        <v>22</v>
      </c>
      <c r="C794" s="20">
        <v>552.5</v>
      </c>
      <c r="D794" s="12">
        <v>552.5</v>
      </c>
      <c r="E794" s="12">
        <f>D794*L794</f>
        <v>19116500</v>
      </c>
      <c r="F794" s="13" t="s">
        <v>170</v>
      </c>
      <c r="G794" s="12" t="s">
        <v>170</v>
      </c>
      <c r="H794" s="13" t="s">
        <v>170</v>
      </c>
      <c r="I794" s="12" t="s">
        <v>170</v>
      </c>
      <c r="J794" s="12">
        <f>E794</f>
        <v>19116500</v>
      </c>
      <c r="K794" s="12" t="e">
        <f>'приложение 1'!#REF!</f>
        <v>#REF!</v>
      </c>
      <c r="L794" s="12">
        <v>34600</v>
      </c>
      <c r="N794" s="43"/>
    </row>
    <row r="795" spans="1:14" s="88" customFormat="1" ht="53.25" customHeight="1">
      <c r="A795" s="191" t="s">
        <v>552</v>
      </c>
      <c r="B795" s="211"/>
      <c r="C795" s="19">
        <f>SUM(C792:C794)</f>
        <v>995.9</v>
      </c>
      <c r="D795" s="19">
        <f>SUM(D792:D794)</f>
        <v>995.9</v>
      </c>
      <c r="E795" s="19">
        <f>SUM(E792:E794)</f>
        <v>34458140</v>
      </c>
      <c r="F795" s="19" t="s">
        <v>170</v>
      </c>
      <c r="G795" s="19" t="s">
        <v>170</v>
      </c>
      <c r="H795" s="19" t="s">
        <v>170</v>
      </c>
      <c r="I795" s="19" t="s">
        <v>170</v>
      </c>
      <c r="J795" s="19">
        <f>SUM(J792:J794)</f>
        <v>34458140</v>
      </c>
      <c r="K795" s="19" t="e">
        <f>SUM(K792:K794)</f>
        <v>#REF!</v>
      </c>
      <c r="L795" s="19">
        <v>34600</v>
      </c>
      <c r="N795" s="85"/>
    </row>
    <row r="796" spans="1:14" s="42" customFormat="1" ht="12.75">
      <c r="A796" s="252" t="s">
        <v>103</v>
      </c>
      <c r="B796" s="252"/>
      <c r="C796" s="252"/>
      <c r="D796" s="252"/>
      <c r="E796" s="252"/>
      <c r="F796" s="252"/>
      <c r="G796" s="252"/>
      <c r="H796" s="252"/>
      <c r="I796" s="252"/>
      <c r="J796" s="252"/>
      <c r="K796" s="252"/>
      <c r="L796" s="252"/>
      <c r="N796" s="43"/>
    </row>
    <row r="797" spans="1:14" s="42" customFormat="1" ht="25.5">
      <c r="A797" s="10">
        <v>1</v>
      </c>
      <c r="B797" s="11" t="s">
        <v>23</v>
      </c>
      <c r="C797" s="20">
        <v>381.6</v>
      </c>
      <c r="D797" s="12">
        <v>381.6</v>
      </c>
      <c r="E797" s="12">
        <f>D797*L797</f>
        <v>13203360</v>
      </c>
      <c r="F797" s="13" t="s">
        <v>170</v>
      </c>
      <c r="G797" s="20" t="s">
        <v>170</v>
      </c>
      <c r="H797" s="13" t="s">
        <v>170</v>
      </c>
      <c r="I797" s="20" t="s">
        <v>170</v>
      </c>
      <c r="J797" s="12">
        <f>E797</f>
        <v>13203360</v>
      </c>
      <c r="K797" s="12" t="e">
        <f>'приложение 1'!#REF!</f>
        <v>#REF!</v>
      </c>
      <c r="L797" s="12">
        <v>34600</v>
      </c>
      <c r="N797" s="43"/>
    </row>
    <row r="798" spans="1:14" s="42" customFormat="1" ht="25.5">
      <c r="A798" s="10">
        <v>2</v>
      </c>
      <c r="B798" s="11" t="s">
        <v>24</v>
      </c>
      <c r="C798" s="20">
        <v>36</v>
      </c>
      <c r="D798" s="12">
        <v>36</v>
      </c>
      <c r="E798" s="12">
        <f>D798*L798</f>
        <v>1245600</v>
      </c>
      <c r="F798" s="13" t="s">
        <v>170</v>
      </c>
      <c r="G798" s="20" t="s">
        <v>170</v>
      </c>
      <c r="H798" s="13" t="s">
        <v>170</v>
      </c>
      <c r="I798" s="20" t="s">
        <v>170</v>
      </c>
      <c r="J798" s="12">
        <f>E798</f>
        <v>1245600</v>
      </c>
      <c r="K798" s="12" t="e">
        <f>'приложение 1'!#REF!</f>
        <v>#REF!</v>
      </c>
      <c r="L798" s="12">
        <v>34600</v>
      </c>
      <c r="N798" s="43"/>
    </row>
    <row r="799" spans="1:14" s="88" customFormat="1" ht="54.75" customHeight="1">
      <c r="A799" s="191" t="s">
        <v>555</v>
      </c>
      <c r="B799" s="211"/>
      <c r="C799" s="19">
        <f>SUM(C797:C798)</f>
        <v>417.6</v>
      </c>
      <c r="D799" s="19">
        <f>SUM(D797:D798)</f>
        <v>417.6</v>
      </c>
      <c r="E799" s="19">
        <f>SUM(E797:E798)</f>
        <v>14448960</v>
      </c>
      <c r="F799" s="19" t="s">
        <v>170</v>
      </c>
      <c r="G799" s="19" t="s">
        <v>170</v>
      </c>
      <c r="H799" s="19" t="s">
        <v>170</v>
      </c>
      <c r="I799" s="19" t="s">
        <v>170</v>
      </c>
      <c r="J799" s="19">
        <f>SUM(J797:J798)</f>
        <v>14448960</v>
      </c>
      <c r="K799" s="19" t="e">
        <f>SUM(K797:K798)</f>
        <v>#REF!</v>
      </c>
      <c r="L799" s="19">
        <v>34600</v>
      </c>
      <c r="N799" s="85"/>
    </row>
    <row r="800" spans="1:14" s="42" customFormat="1" ht="12.75">
      <c r="A800" s="212" t="s">
        <v>96</v>
      </c>
      <c r="B800" s="212"/>
      <c r="C800" s="212"/>
      <c r="D800" s="212"/>
      <c r="E800" s="212"/>
      <c r="F800" s="212"/>
      <c r="G800" s="212"/>
      <c r="H800" s="212"/>
      <c r="I800" s="212"/>
      <c r="J800" s="212"/>
      <c r="K800" s="212"/>
      <c r="L800" s="212"/>
      <c r="N800" s="43"/>
    </row>
    <row r="801" spans="1:14" s="42" customFormat="1" ht="25.5">
      <c r="A801" s="4">
        <v>1</v>
      </c>
      <c r="B801" s="15" t="s">
        <v>26</v>
      </c>
      <c r="C801" s="12">
        <v>35.3</v>
      </c>
      <c r="D801" s="12" t="s">
        <v>170</v>
      </c>
      <c r="E801" s="4" t="s">
        <v>170</v>
      </c>
      <c r="F801" s="4" t="s">
        <v>170</v>
      </c>
      <c r="G801" s="53" t="s">
        <v>170</v>
      </c>
      <c r="H801" s="4">
        <v>35.3</v>
      </c>
      <c r="I801" s="53">
        <f>H801*L801</f>
        <v>1221380</v>
      </c>
      <c r="J801" s="53">
        <v>1221380</v>
      </c>
      <c r="K801" s="53" t="e">
        <f>'приложение 1'!#REF!</f>
        <v>#REF!</v>
      </c>
      <c r="L801" s="53">
        <v>34600</v>
      </c>
      <c r="N801" s="43"/>
    </row>
    <row r="802" spans="1:14" s="42" customFormat="1" ht="25.5">
      <c r="A802" s="10">
        <v>2</v>
      </c>
      <c r="B802" s="15" t="s">
        <v>27</v>
      </c>
      <c r="C802" s="12">
        <v>69.1</v>
      </c>
      <c r="D802" s="12" t="s">
        <v>170</v>
      </c>
      <c r="E802" s="4" t="s">
        <v>170</v>
      </c>
      <c r="F802" s="4" t="s">
        <v>170</v>
      </c>
      <c r="G802" s="53" t="s">
        <v>170</v>
      </c>
      <c r="H802" s="4">
        <v>69.1</v>
      </c>
      <c r="I802" s="53">
        <f>H802*L802</f>
        <v>2390860</v>
      </c>
      <c r="J802" s="53">
        <v>2390860</v>
      </c>
      <c r="K802" s="53" t="e">
        <f>'приложение 1'!#REF!</f>
        <v>#REF!</v>
      </c>
      <c r="L802" s="53">
        <v>34600</v>
      </c>
      <c r="N802" s="43"/>
    </row>
    <row r="803" spans="1:14" s="84" customFormat="1" ht="54" customHeight="1">
      <c r="A803" s="210" t="s">
        <v>559</v>
      </c>
      <c r="B803" s="217"/>
      <c r="C803" s="19">
        <f>SUM(C801:C802)</f>
        <v>104.39999999999999</v>
      </c>
      <c r="D803" s="19" t="s">
        <v>170</v>
      </c>
      <c r="E803" s="18" t="s">
        <v>170</v>
      </c>
      <c r="F803" s="18" t="s">
        <v>170</v>
      </c>
      <c r="G803" s="67" t="s">
        <v>170</v>
      </c>
      <c r="H803" s="18">
        <f>SUM(H801:H802)</f>
        <v>104.39999999999999</v>
      </c>
      <c r="I803" s="67">
        <f>SUM(I801:I802)</f>
        <v>3612240</v>
      </c>
      <c r="J803" s="67">
        <f>SUM(J801:J802)</f>
        <v>3612240</v>
      </c>
      <c r="K803" s="67" t="e">
        <f>SUM(K801:K802)</f>
        <v>#REF!</v>
      </c>
      <c r="L803" s="67">
        <v>34600</v>
      </c>
      <c r="N803" s="85"/>
    </row>
    <row r="804" spans="1:14" s="42" customFormat="1" ht="12.75">
      <c r="A804" s="212" t="s">
        <v>97</v>
      </c>
      <c r="B804" s="212"/>
      <c r="C804" s="212"/>
      <c r="D804" s="212"/>
      <c r="E804" s="212"/>
      <c r="F804" s="212"/>
      <c r="G804" s="212"/>
      <c r="H804" s="212"/>
      <c r="I804" s="212"/>
      <c r="J804" s="212"/>
      <c r="K804" s="212"/>
      <c r="L804" s="212"/>
      <c r="N804" s="43"/>
    </row>
    <row r="805" spans="1:14" s="42" customFormat="1" ht="12.75">
      <c r="A805" s="4">
        <v>1</v>
      </c>
      <c r="B805" s="15" t="s">
        <v>98</v>
      </c>
      <c r="C805" s="12">
        <v>427.7</v>
      </c>
      <c r="D805" s="12">
        <v>427.7</v>
      </c>
      <c r="E805" s="12">
        <f>D805*L805</f>
        <v>14798420</v>
      </c>
      <c r="F805" s="4" t="s">
        <v>170</v>
      </c>
      <c r="G805" s="4" t="s">
        <v>170</v>
      </c>
      <c r="H805" s="4" t="s">
        <v>170</v>
      </c>
      <c r="I805" s="4" t="s">
        <v>170</v>
      </c>
      <c r="J805" s="12">
        <f>E805</f>
        <v>14798420</v>
      </c>
      <c r="K805" s="12" t="e">
        <f>'приложение 1'!#REF!</f>
        <v>#REF!</v>
      </c>
      <c r="L805" s="12">
        <v>34600</v>
      </c>
      <c r="N805" s="43"/>
    </row>
    <row r="806" spans="1:14" s="84" customFormat="1" ht="54.75" customHeight="1">
      <c r="A806" s="210" t="s">
        <v>560</v>
      </c>
      <c r="B806" s="217"/>
      <c r="C806" s="19">
        <f>SUM(C805)</f>
        <v>427.7</v>
      </c>
      <c r="D806" s="19">
        <f>SUM(D805)</f>
        <v>427.7</v>
      </c>
      <c r="E806" s="19">
        <f>SUM(E805)</f>
        <v>14798420</v>
      </c>
      <c r="F806" s="18" t="s">
        <v>170</v>
      </c>
      <c r="G806" s="18" t="s">
        <v>170</v>
      </c>
      <c r="H806" s="18" t="s">
        <v>170</v>
      </c>
      <c r="I806" s="18" t="s">
        <v>170</v>
      </c>
      <c r="J806" s="19">
        <f>SUM(J805)</f>
        <v>14798420</v>
      </c>
      <c r="K806" s="19" t="e">
        <f>SUM(K805)</f>
        <v>#REF!</v>
      </c>
      <c r="L806" s="19">
        <v>34600</v>
      </c>
      <c r="N806" s="85"/>
    </row>
    <row r="807" spans="1:14" ht="12.75">
      <c r="A807" s="218" t="s">
        <v>100</v>
      </c>
      <c r="B807" s="219"/>
      <c r="C807" s="219"/>
      <c r="D807" s="219"/>
      <c r="E807" s="219"/>
      <c r="F807" s="219"/>
      <c r="G807" s="219"/>
      <c r="H807" s="219"/>
      <c r="I807" s="219"/>
      <c r="J807" s="219"/>
      <c r="K807" s="219"/>
      <c r="L807" s="219"/>
      <c r="N807" s="9"/>
    </row>
    <row r="808" spans="1:14" ht="25.5">
      <c r="A808" s="4">
        <v>1</v>
      </c>
      <c r="B808" s="15" t="s">
        <v>29</v>
      </c>
      <c r="C808" s="12" t="e">
        <f>'приложение 1'!#REF!</f>
        <v>#REF!</v>
      </c>
      <c r="D808" s="12" t="s">
        <v>170</v>
      </c>
      <c r="E808" s="12" t="s">
        <v>170</v>
      </c>
      <c r="F808" s="4" t="s">
        <v>170</v>
      </c>
      <c r="G808" s="4" t="s">
        <v>170</v>
      </c>
      <c r="H808" s="4">
        <v>209.8</v>
      </c>
      <c r="I808" s="4">
        <f>H808*L808</f>
        <v>7259080</v>
      </c>
      <c r="J808" s="53">
        <f>I808</f>
        <v>7259080</v>
      </c>
      <c r="K808" s="53" t="e">
        <f>'приложение 1'!#REF!</f>
        <v>#REF!</v>
      </c>
      <c r="L808" s="53">
        <v>34600</v>
      </c>
      <c r="N808" s="9"/>
    </row>
    <row r="809" spans="1:14" s="84" customFormat="1" ht="32.25" customHeight="1">
      <c r="A809" s="210" t="s">
        <v>101</v>
      </c>
      <c r="B809" s="217"/>
      <c r="C809" s="19" t="e">
        <f>SUM(C808)</f>
        <v>#REF!</v>
      </c>
      <c r="D809" s="19" t="s">
        <v>170</v>
      </c>
      <c r="E809" s="19" t="s">
        <v>170</v>
      </c>
      <c r="F809" s="18" t="s">
        <v>170</v>
      </c>
      <c r="G809" s="18" t="s">
        <v>170</v>
      </c>
      <c r="H809" s="18">
        <f>SUM(H808)</f>
        <v>209.8</v>
      </c>
      <c r="I809" s="18">
        <f>SUM(I808)</f>
        <v>7259080</v>
      </c>
      <c r="J809" s="67">
        <f>SUM(J808)</f>
        <v>7259080</v>
      </c>
      <c r="K809" s="67" t="e">
        <f>SUM(K808)</f>
        <v>#REF!</v>
      </c>
      <c r="L809" s="67">
        <v>34600</v>
      </c>
      <c r="N809" s="85"/>
    </row>
    <row r="810" spans="1:14" ht="12.75">
      <c r="A810" s="218" t="s">
        <v>102</v>
      </c>
      <c r="B810" s="219"/>
      <c r="C810" s="219"/>
      <c r="D810" s="219"/>
      <c r="E810" s="219"/>
      <c r="F810" s="219"/>
      <c r="G810" s="219"/>
      <c r="H810" s="219"/>
      <c r="I810" s="219"/>
      <c r="J810" s="219"/>
      <c r="K810" s="219"/>
      <c r="L810" s="219"/>
      <c r="N810" s="9"/>
    </row>
    <row r="811" spans="1:14" ht="25.5">
      <c r="A811" s="4">
        <v>1</v>
      </c>
      <c r="B811" s="11" t="s">
        <v>571</v>
      </c>
      <c r="C811" s="12">
        <v>142.1</v>
      </c>
      <c r="D811" s="20" t="s">
        <v>170</v>
      </c>
      <c r="E811" s="10" t="s">
        <v>170</v>
      </c>
      <c r="F811" s="10" t="s">
        <v>170</v>
      </c>
      <c r="G811" s="20" t="s">
        <v>170</v>
      </c>
      <c r="H811" s="10">
        <v>142.1</v>
      </c>
      <c r="I811" s="20">
        <f>H811*L811</f>
        <v>4916660</v>
      </c>
      <c r="J811" s="12">
        <f>I811</f>
        <v>4916660</v>
      </c>
      <c r="K811" s="12" t="e">
        <f>'приложение 1'!#REF!</f>
        <v>#REF!</v>
      </c>
      <c r="L811" s="12">
        <v>34600</v>
      </c>
      <c r="N811" s="9"/>
    </row>
    <row r="812" spans="1:14" ht="25.5">
      <c r="A812" s="4">
        <v>2</v>
      </c>
      <c r="B812" s="11" t="s">
        <v>35</v>
      </c>
      <c r="C812" s="12">
        <v>168.3</v>
      </c>
      <c r="D812" s="20" t="s">
        <v>170</v>
      </c>
      <c r="E812" s="10" t="s">
        <v>170</v>
      </c>
      <c r="F812" s="10" t="s">
        <v>170</v>
      </c>
      <c r="G812" s="20" t="s">
        <v>170</v>
      </c>
      <c r="H812" s="10">
        <v>168.3</v>
      </c>
      <c r="I812" s="20">
        <f>H812*L812</f>
        <v>5823180</v>
      </c>
      <c r="J812" s="12">
        <f>I812</f>
        <v>5823180</v>
      </c>
      <c r="K812" s="12" t="e">
        <f>'приложение 1'!#REF!</f>
        <v>#REF!</v>
      </c>
      <c r="L812" s="12">
        <v>34600</v>
      </c>
      <c r="N812" s="9"/>
    </row>
    <row r="813" spans="1:14" ht="25.5">
      <c r="A813" s="4">
        <v>3</v>
      </c>
      <c r="B813" s="11" t="s">
        <v>36</v>
      </c>
      <c r="C813" s="12">
        <v>526</v>
      </c>
      <c r="D813" s="20" t="s">
        <v>170</v>
      </c>
      <c r="E813" s="10" t="s">
        <v>170</v>
      </c>
      <c r="F813" s="10" t="s">
        <v>170</v>
      </c>
      <c r="G813" s="20" t="s">
        <v>170</v>
      </c>
      <c r="H813" s="10">
        <v>526</v>
      </c>
      <c r="I813" s="20">
        <f>H813*L813</f>
        <v>18199600</v>
      </c>
      <c r="J813" s="12">
        <f>I813</f>
        <v>18199600</v>
      </c>
      <c r="K813" s="12" t="e">
        <f>'приложение 1'!#REF!</f>
        <v>#REF!</v>
      </c>
      <c r="L813" s="12">
        <v>34600</v>
      </c>
      <c r="N813" s="9"/>
    </row>
    <row r="814" spans="1:14" s="84" customFormat="1" ht="54.75" customHeight="1">
      <c r="A814" s="210" t="s">
        <v>562</v>
      </c>
      <c r="B814" s="217"/>
      <c r="C814" s="19">
        <f>SUM(C811:C813)</f>
        <v>836.4</v>
      </c>
      <c r="D814" s="68" t="s">
        <v>170</v>
      </c>
      <c r="E814" s="61" t="s">
        <v>170</v>
      </c>
      <c r="F814" s="19" t="s">
        <v>170</v>
      </c>
      <c r="G814" s="19" t="s">
        <v>170</v>
      </c>
      <c r="H814" s="19">
        <f>SUM(H811:H813)</f>
        <v>836.4</v>
      </c>
      <c r="I814" s="19">
        <f>SUM(I811:I813)</f>
        <v>28939440</v>
      </c>
      <c r="J814" s="19">
        <f>SUM(J811:J813)</f>
        <v>28939440</v>
      </c>
      <c r="K814" s="19" t="e">
        <f>SUM(K811:K813)</f>
        <v>#REF!</v>
      </c>
      <c r="L814" s="19">
        <v>34600</v>
      </c>
      <c r="N814" s="85"/>
    </row>
    <row r="815" spans="1:14" ht="12.75">
      <c r="A815" s="218" t="s">
        <v>41</v>
      </c>
      <c r="B815" s="219"/>
      <c r="C815" s="219"/>
      <c r="D815" s="219"/>
      <c r="E815" s="219"/>
      <c r="F815" s="219"/>
      <c r="G815" s="219"/>
      <c r="H815" s="219"/>
      <c r="I815" s="219"/>
      <c r="J815" s="219"/>
      <c r="K815" s="219"/>
      <c r="L815" s="219"/>
      <c r="N815" s="9"/>
    </row>
    <row r="816" spans="1:14" ht="25.5">
      <c r="A816" s="37">
        <v>1</v>
      </c>
      <c r="B816" s="31" t="s">
        <v>566</v>
      </c>
      <c r="C816" s="62">
        <v>724.2</v>
      </c>
      <c r="D816" s="62" t="s">
        <v>170</v>
      </c>
      <c r="E816" s="37" t="s">
        <v>170</v>
      </c>
      <c r="F816" s="37" t="s">
        <v>170</v>
      </c>
      <c r="G816" s="62" t="s">
        <v>170</v>
      </c>
      <c r="H816" s="37">
        <v>724.2</v>
      </c>
      <c r="I816" s="62">
        <f>H816*L816</f>
        <v>25057320</v>
      </c>
      <c r="J816" s="62">
        <v>25057320</v>
      </c>
      <c r="K816" s="62" t="e">
        <f>'приложение 1'!#REF!</f>
        <v>#REF!</v>
      </c>
      <c r="L816" s="62">
        <v>34600</v>
      </c>
      <c r="N816" s="9"/>
    </row>
    <row r="817" spans="1:14" s="89" customFormat="1" ht="50.25" customHeight="1">
      <c r="A817" s="191" t="s">
        <v>567</v>
      </c>
      <c r="B817" s="211"/>
      <c r="C817" s="19">
        <f>SUM(C816)</f>
        <v>724.2</v>
      </c>
      <c r="D817" s="19" t="s">
        <v>170</v>
      </c>
      <c r="E817" s="19" t="s">
        <v>170</v>
      </c>
      <c r="F817" s="19" t="s">
        <v>170</v>
      </c>
      <c r="G817" s="19" t="s">
        <v>170</v>
      </c>
      <c r="H817" s="19">
        <f>H816</f>
        <v>724.2</v>
      </c>
      <c r="I817" s="19">
        <f>I816</f>
        <v>25057320</v>
      </c>
      <c r="J817" s="19">
        <f>J816</f>
        <v>25057320</v>
      </c>
      <c r="K817" s="19" t="e">
        <f>K816</f>
        <v>#REF!</v>
      </c>
      <c r="L817" s="63">
        <v>34600</v>
      </c>
      <c r="N817" s="85"/>
    </row>
    <row r="818" spans="1:14" ht="12.75" customHeight="1">
      <c r="A818" s="218" t="s">
        <v>241</v>
      </c>
      <c r="B818" s="219"/>
      <c r="C818" s="219"/>
      <c r="D818" s="219"/>
      <c r="E818" s="219"/>
      <c r="F818" s="219"/>
      <c r="G818" s="219"/>
      <c r="H818" s="219"/>
      <c r="I818" s="219"/>
      <c r="J818" s="219"/>
      <c r="K818" s="219"/>
      <c r="L818" s="219"/>
      <c r="N818" s="9"/>
    </row>
    <row r="819" spans="1:14" ht="12.75" customHeight="1">
      <c r="A819" s="37">
        <v>1</v>
      </c>
      <c r="B819" s="31" t="s">
        <v>240</v>
      </c>
      <c r="C819" s="37">
        <v>495.1</v>
      </c>
      <c r="D819" s="37">
        <v>495.1</v>
      </c>
      <c r="E819" s="12">
        <f>D819*L819</f>
        <v>17130460</v>
      </c>
      <c r="F819" s="71" t="s">
        <v>170</v>
      </c>
      <c r="G819" s="71" t="s">
        <v>170</v>
      </c>
      <c r="H819" s="71" t="s">
        <v>170</v>
      </c>
      <c r="I819" s="71" t="s">
        <v>170</v>
      </c>
      <c r="J819" s="12">
        <f>E819</f>
        <v>17130460</v>
      </c>
      <c r="K819" s="12" t="e">
        <f>'приложение 1'!#REF!</f>
        <v>#REF!</v>
      </c>
      <c r="L819" s="62">
        <v>34600</v>
      </c>
      <c r="N819" s="9"/>
    </row>
    <row r="820" spans="1:14" s="89" customFormat="1" ht="53.25" customHeight="1">
      <c r="A820" s="191" t="s">
        <v>568</v>
      </c>
      <c r="B820" s="211"/>
      <c r="C820" s="19">
        <f>C819</f>
        <v>495.1</v>
      </c>
      <c r="D820" s="19">
        <f>D819</f>
        <v>495.1</v>
      </c>
      <c r="E820" s="19">
        <f>E819</f>
        <v>17130460</v>
      </c>
      <c r="F820" s="19" t="s">
        <v>170</v>
      </c>
      <c r="G820" s="19" t="s">
        <v>170</v>
      </c>
      <c r="H820" s="19" t="s">
        <v>170</v>
      </c>
      <c r="I820" s="19" t="s">
        <v>170</v>
      </c>
      <c r="J820" s="19">
        <f>J819</f>
        <v>17130460</v>
      </c>
      <c r="K820" s="19" t="e">
        <f>K819</f>
        <v>#REF!</v>
      </c>
      <c r="L820" s="63">
        <v>34600</v>
      </c>
      <c r="N820" s="85"/>
    </row>
    <row r="823" spans="5:9" ht="12.75">
      <c r="E823" s="43"/>
      <c r="G823" s="43"/>
      <c r="I823" s="43"/>
    </row>
    <row r="824" ht="12.75">
      <c r="E824" s="43"/>
    </row>
    <row r="826" spans="2:9" ht="12.75">
      <c r="B826" s="43"/>
      <c r="G826" s="43"/>
      <c r="I826" s="43"/>
    </row>
  </sheetData>
  <sheetProtection/>
  <mergeCells count="238">
    <mergeCell ref="A795:B795"/>
    <mergeCell ref="A809:B809"/>
    <mergeCell ref="A803:B803"/>
    <mergeCell ref="A810:L810"/>
    <mergeCell ref="A806:B806"/>
    <mergeCell ref="A807:L807"/>
    <mergeCell ref="A796:L796"/>
    <mergeCell ref="A799:B799"/>
    <mergeCell ref="A820:B820"/>
    <mergeCell ref="A814:B814"/>
    <mergeCell ref="A815:L815"/>
    <mergeCell ref="A817:B817"/>
    <mergeCell ref="A818:L818"/>
    <mergeCell ref="A800:L800"/>
    <mergeCell ref="A768:L768"/>
    <mergeCell ref="A773:B773"/>
    <mergeCell ref="A774:L774"/>
    <mergeCell ref="A779:B779"/>
    <mergeCell ref="A785:L785"/>
    <mergeCell ref="A790:B790"/>
    <mergeCell ref="A791:L791"/>
    <mergeCell ref="A780:L780"/>
    <mergeCell ref="A784:B784"/>
    <mergeCell ref="D9:D10"/>
    <mergeCell ref="E9:E10"/>
    <mergeCell ref="A8:A10"/>
    <mergeCell ref="B8:B10"/>
    <mergeCell ref="D8:E8"/>
    <mergeCell ref="L8:L10"/>
    <mergeCell ref="A390:L390"/>
    <mergeCell ref="J1:L1"/>
    <mergeCell ref="J2:L2"/>
    <mergeCell ref="J3:L3"/>
    <mergeCell ref="A4:L4"/>
    <mergeCell ref="A63:B63"/>
    <mergeCell ref="A379:L379"/>
    <mergeCell ref="A364:B364"/>
    <mergeCell ref="A346:L346"/>
    <mergeCell ref="A348:B348"/>
    <mergeCell ref="A40:B40"/>
    <mergeCell ref="A41:L41"/>
    <mergeCell ref="A181:B181"/>
    <mergeCell ref="A86:L86"/>
    <mergeCell ref="C9:C10"/>
    <mergeCell ref="A395:B395"/>
    <mergeCell ref="A15:L15"/>
    <mergeCell ref="A26:B26"/>
    <mergeCell ref="A34:B34"/>
    <mergeCell ref="A27:L27"/>
    <mergeCell ref="F9:F10"/>
    <mergeCell ref="G9:G10"/>
    <mergeCell ref="H9:H10"/>
    <mergeCell ref="J8:J10"/>
    <mergeCell ref="K8:K10"/>
    <mergeCell ref="A35:L35"/>
    <mergeCell ref="A182:L182"/>
    <mergeCell ref="A114:B114"/>
    <mergeCell ref="A135:L135"/>
    <mergeCell ref="A72:B72"/>
    <mergeCell ref="A73:L73"/>
    <mergeCell ref="A81:B81"/>
    <mergeCell ref="A82:L82"/>
    <mergeCell ref="A85:B85"/>
    <mergeCell ref="A127:B127"/>
    <mergeCell ref="A389:B389"/>
    <mergeCell ref="A64:L64"/>
    <mergeCell ref="A67:B67"/>
    <mergeCell ref="A68:L68"/>
    <mergeCell ref="A134:B134"/>
    <mergeCell ref="A115:L115"/>
    <mergeCell ref="A121:B121"/>
    <mergeCell ref="A327:B327"/>
    <mergeCell ref="A365:L365"/>
    <mergeCell ref="A367:B367"/>
    <mergeCell ref="A122:L122"/>
    <mergeCell ref="A185:B185"/>
    <mergeCell ref="A209:L209"/>
    <mergeCell ref="A213:B213"/>
    <mergeCell ref="A214:L214"/>
    <mergeCell ref="A220:B220"/>
    <mergeCell ref="A128:L128"/>
    <mergeCell ref="A190:L190"/>
    <mergeCell ref="A202:B202"/>
    <mergeCell ref="A221:L221"/>
    <mergeCell ref="A208:B208"/>
    <mergeCell ref="A186:L186"/>
    <mergeCell ref="A203:L203"/>
    <mergeCell ref="A189:B189"/>
    <mergeCell ref="A226:B226"/>
    <mergeCell ref="A227:L227"/>
    <mergeCell ref="A242:B242"/>
    <mergeCell ref="A243:L243"/>
    <mergeCell ref="A277:B277"/>
    <mergeCell ref="A250:B250"/>
    <mergeCell ref="A251:L251"/>
    <mergeCell ref="A255:B255"/>
    <mergeCell ref="A271:L271"/>
    <mergeCell ref="A270:B270"/>
    <mergeCell ref="A448:B448"/>
    <mergeCell ref="A449:L449"/>
    <mergeCell ref="A314:B314"/>
    <mergeCell ref="A399:B399"/>
    <mergeCell ref="A396:L396"/>
    <mergeCell ref="A368:L368"/>
    <mergeCell ref="A372:L372"/>
    <mergeCell ref="A378:B378"/>
    <mergeCell ref="A351:B351"/>
    <mergeCell ref="A385:L385"/>
    <mergeCell ref="A400:L400"/>
    <mergeCell ref="A256:L256"/>
    <mergeCell ref="A265:B265"/>
    <mergeCell ref="A266:L266"/>
    <mergeCell ref="A384:B384"/>
    <mergeCell ref="A284:L284"/>
    <mergeCell ref="A288:B288"/>
    <mergeCell ref="A289:L289"/>
    <mergeCell ref="A349:L349"/>
    <mergeCell ref="A325:L325"/>
    <mergeCell ref="A292:B292"/>
    <mergeCell ref="A312:L312"/>
    <mergeCell ref="A317:B317"/>
    <mergeCell ref="A293:L293"/>
    <mergeCell ref="A299:B299"/>
    <mergeCell ref="A303:L303"/>
    <mergeCell ref="A305:B305"/>
    <mergeCell ref="A300:L300"/>
    <mergeCell ref="A302:B302"/>
    <mergeCell ref="A634:L634"/>
    <mergeCell ref="A638:B638"/>
    <mergeCell ref="A306:L306"/>
    <mergeCell ref="A455:B455"/>
    <mergeCell ref="A381:B381"/>
    <mergeCell ref="A382:L382"/>
    <mergeCell ref="A402:B402"/>
    <mergeCell ref="A403:L403"/>
    <mergeCell ref="A315:L315"/>
    <mergeCell ref="A311:B311"/>
    <mergeCell ref="A624:L624"/>
    <mergeCell ref="A633:B633"/>
    <mergeCell ref="A599:L599"/>
    <mergeCell ref="A459:B459"/>
    <mergeCell ref="A605:B605"/>
    <mergeCell ref="A623:B623"/>
    <mergeCell ref="A553:L553"/>
    <mergeCell ref="A552:B552"/>
    <mergeCell ref="A592:L592"/>
    <mergeCell ref="A598:B598"/>
    <mergeCell ref="A606:L606"/>
    <mergeCell ref="A616:L616"/>
    <mergeCell ref="A585:B585"/>
    <mergeCell ref="A591:B591"/>
    <mergeCell ref="A610:B610"/>
    <mergeCell ref="A611:L611"/>
    <mergeCell ref="A615:B615"/>
    <mergeCell ref="A501:L501"/>
    <mergeCell ref="A336:L336"/>
    <mergeCell ref="A339:L339"/>
    <mergeCell ref="A342:B342"/>
    <mergeCell ref="A343:L343"/>
    <mergeCell ref="A586:L586"/>
    <mergeCell ref="A456:L456"/>
    <mergeCell ref="A582:L582"/>
    <mergeCell ref="A353:L353"/>
    <mergeCell ref="A424:L424"/>
    <mergeCell ref="A419:L419"/>
    <mergeCell ref="A423:B423"/>
    <mergeCell ref="A436:B436"/>
    <mergeCell ref="A278:L278"/>
    <mergeCell ref="A283:B283"/>
    <mergeCell ref="H8:I8"/>
    <mergeCell ref="I9:I10"/>
    <mergeCell ref="A13:B13"/>
    <mergeCell ref="A14:B14"/>
    <mergeCell ref="F8:G8"/>
    <mergeCell ref="A460:L460"/>
    <mergeCell ref="A500:B500"/>
    <mergeCell ref="A321:B321"/>
    <mergeCell ref="A322:L322"/>
    <mergeCell ref="A324:B324"/>
    <mergeCell ref="A318:L318"/>
    <mergeCell ref="A437:L437"/>
    <mergeCell ref="A371:B371"/>
    <mergeCell ref="A418:B418"/>
    <mergeCell ref="A338:B338"/>
    <mergeCell ref="A686:B686"/>
    <mergeCell ref="A687:L687"/>
    <mergeCell ref="A663:L663"/>
    <mergeCell ref="A660:L660"/>
    <mergeCell ref="A662:B662"/>
    <mergeCell ref="A678:B678"/>
    <mergeCell ref="A681:B681"/>
    <mergeCell ref="A679:L679"/>
    <mergeCell ref="A659:B659"/>
    <mergeCell ref="A647:L647"/>
    <mergeCell ref="A653:B653"/>
    <mergeCell ref="A654:L654"/>
    <mergeCell ref="A646:B646"/>
    <mergeCell ref="A639:L639"/>
    <mergeCell ref="A566:L566"/>
    <mergeCell ref="A577:B577"/>
    <mergeCell ref="A578:L578"/>
    <mergeCell ref="A581:B581"/>
    <mergeCell ref="A804:L804"/>
    <mergeCell ref="A670:B670"/>
    <mergeCell ref="A671:L671"/>
    <mergeCell ref="A674:B674"/>
    <mergeCell ref="A675:L675"/>
    <mergeCell ref="A677:B677"/>
    <mergeCell ref="A696:B696"/>
    <mergeCell ref="A697:L697"/>
    <mergeCell ref="A703:B703"/>
    <mergeCell ref="A682:L682"/>
    <mergeCell ref="A711:L711"/>
    <mergeCell ref="A328:L328"/>
    <mergeCell ref="A332:B332"/>
    <mergeCell ref="A333:L333"/>
    <mergeCell ref="A335:B335"/>
    <mergeCell ref="A352:B352"/>
    <mergeCell ref="A710:B710"/>
    <mergeCell ref="A707:L707"/>
    <mergeCell ref="A704:L704"/>
    <mergeCell ref="A742:B742"/>
    <mergeCell ref="A743:L743"/>
    <mergeCell ref="A767:B767"/>
    <mergeCell ref="A724:B724"/>
    <mergeCell ref="A725:L725"/>
    <mergeCell ref="A739:B739"/>
    <mergeCell ref="A740:L740"/>
    <mergeCell ref="A706:B706"/>
    <mergeCell ref="A691:B691"/>
    <mergeCell ref="A692:L692"/>
    <mergeCell ref="D5:I5"/>
    <mergeCell ref="D6:I6"/>
    <mergeCell ref="D7:I7"/>
    <mergeCell ref="A345:B345"/>
    <mergeCell ref="A666:L666"/>
    <mergeCell ref="A665:B665"/>
    <mergeCell ref="A565:B565"/>
  </mergeCells>
  <printOptions/>
  <pageMargins left="0.4724409448818898" right="0.15748031496062992" top="0.5118110236220472" bottom="0.4330708661417323" header="0.2755905511811024" footer="0.2755905511811024"/>
  <pageSetup fitToHeight="5" horizontalDpi="600" verticalDpi="600" orientation="landscape" paperSize="9" scale="8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Lamer</dc:creator>
  <cp:keywords/>
  <dc:description/>
  <cp:lastModifiedBy>Анна Николаевна</cp:lastModifiedBy>
  <cp:lastPrinted>2015-07-08T06:28:17Z</cp:lastPrinted>
  <dcterms:created xsi:type="dcterms:W3CDTF">2011-04-12T09:40:05Z</dcterms:created>
  <dcterms:modified xsi:type="dcterms:W3CDTF">2015-07-08T13:03:19Z</dcterms:modified>
  <cp:category/>
  <cp:version/>
  <cp:contentType/>
  <cp:contentStatus/>
</cp:coreProperties>
</file>