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631" activeTab="1"/>
  </bookViews>
  <sheets>
    <sheet name="2014" sheetId="6" r:id="rId1"/>
    <sheet name="2015" sheetId="7" r:id="rId2"/>
  </sheets>
  <calcPr calcId="152511"/>
</workbook>
</file>

<file path=xl/calcChain.xml><?xml version="1.0" encoding="utf-8"?>
<calcChain xmlns="http://schemas.openxmlformats.org/spreadsheetml/2006/main">
  <c r="E77" i="7" l="1"/>
  <c r="F77" i="7"/>
  <c r="H77" i="7"/>
  <c r="I124" i="7" l="1"/>
  <c r="G124" i="7"/>
  <c r="I123" i="7" l="1"/>
  <c r="G123" i="7"/>
  <c r="I11" i="7"/>
  <c r="G11" i="7"/>
  <c r="G10" i="7"/>
  <c r="H134" i="7"/>
  <c r="F134" i="7"/>
  <c r="H135" i="7"/>
  <c r="F135" i="7"/>
  <c r="E135" i="7"/>
  <c r="H137" i="7"/>
  <c r="F137" i="7"/>
  <c r="E137" i="7"/>
  <c r="H133" i="7"/>
  <c r="F133" i="7"/>
  <c r="H132" i="7"/>
  <c r="F132" i="7"/>
  <c r="E132" i="7"/>
  <c r="H104" i="7"/>
  <c r="F104" i="7"/>
  <c r="E104" i="7"/>
  <c r="H120" i="7"/>
  <c r="F120" i="7"/>
  <c r="E120" i="7"/>
  <c r="G118" i="7"/>
  <c r="I118" i="7"/>
  <c r="G119" i="7"/>
  <c r="I119" i="7"/>
  <c r="H67" i="7"/>
  <c r="F67" i="7"/>
  <c r="E67" i="7"/>
  <c r="I135" i="7" l="1"/>
  <c r="I21" i="7"/>
  <c r="I19" i="7"/>
  <c r="G21" i="7"/>
  <c r="G19" i="7"/>
  <c r="I106" i="7" l="1"/>
  <c r="G106" i="7"/>
  <c r="I94" i="7"/>
  <c r="G94" i="7"/>
  <c r="I91" i="7"/>
  <c r="G91" i="7"/>
  <c r="I79" i="7"/>
  <c r="I69" i="7"/>
  <c r="G69" i="7"/>
  <c r="I58" i="7"/>
  <c r="G39" i="7"/>
  <c r="I39" i="7"/>
  <c r="I54" i="7"/>
  <c r="G58" i="7"/>
  <c r="G54" i="7"/>
  <c r="G52" i="7"/>
  <c r="I16" i="7" l="1"/>
  <c r="I15" i="7"/>
  <c r="I14" i="7"/>
  <c r="G16" i="7"/>
  <c r="G15" i="7"/>
  <c r="G14" i="7"/>
  <c r="I65" i="7" l="1"/>
  <c r="G65" i="7"/>
  <c r="I70" i="7"/>
  <c r="I122" i="7" l="1"/>
  <c r="I121" i="7"/>
  <c r="G122" i="7"/>
  <c r="G121" i="7"/>
  <c r="I86" i="7"/>
  <c r="I85" i="7"/>
  <c r="G86" i="7"/>
  <c r="G85" i="7"/>
  <c r="I24" i="7" l="1"/>
  <c r="I23" i="7"/>
  <c r="I22" i="7"/>
  <c r="I128" i="7" l="1"/>
  <c r="G128" i="7"/>
  <c r="I127" i="7"/>
  <c r="G127" i="7"/>
  <c r="G70" i="7"/>
  <c r="I64" i="7"/>
  <c r="G64" i="7"/>
  <c r="I38" i="7"/>
  <c r="G38" i="7"/>
  <c r="I6" i="7"/>
  <c r="I5" i="7"/>
  <c r="G6" i="7"/>
  <c r="G5" i="7"/>
  <c r="G24" i="7"/>
  <c r="G23" i="7"/>
  <c r="G22" i="7"/>
  <c r="I10" i="7"/>
  <c r="I33" i="7"/>
  <c r="G33" i="7"/>
  <c r="I107" i="7"/>
  <c r="G107" i="7"/>
  <c r="I43" i="7"/>
  <c r="I42" i="7"/>
  <c r="I41" i="7"/>
  <c r="G43" i="7"/>
  <c r="G42" i="7"/>
  <c r="G41" i="7"/>
  <c r="I53" i="7"/>
  <c r="I52" i="7"/>
  <c r="G53" i="7"/>
  <c r="H61" i="7"/>
  <c r="F61" i="7"/>
  <c r="E61" i="7"/>
  <c r="I48" i="7"/>
  <c r="G48" i="7"/>
  <c r="I82" i="7"/>
  <c r="G82" i="7"/>
  <c r="H83" i="7"/>
  <c r="F83" i="7"/>
  <c r="E83" i="7"/>
  <c r="I80" i="7"/>
  <c r="G80" i="7"/>
  <c r="I117" i="7"/>
  <c r="G117" i="7"/>
  <c r="I96" i="7"/>
  <c r="I95" i="7"/>
  <c r="G96" i="7"/>
  <c r="G95" i="7"/>
  <c r="I101" i="7"/>
  <c r="I100" i="7"/>
  <c r="G101" i="7"/>
  <c r="G100" i="7"/>
  <c r="I112" i="7"/>
  <c r="G112" i="7"/>
  <c r="I137" i="7" l="1"/>
  <c r="G137" i="7"/>
  <c r="E133" i="7"/>
  <c r="E134" i="7"/>
  <c r="I134" i="7" s="1"/>
  <c r="H88" i="7"/>
  <c r="F88" i="7"/>
  <c r="E88" i="7"/>
  <c r="F93" i="7"/>
  <c r="H130" i="7"/>
  <c r="F130" i="7"/>
  <c r="E130" i="7"/>
  <c r="H125" i="7"/>
  <c r="F125" i="7"/>
  <c r="E125" i="7"/>
  <c r="H114" i="7"/>
  <c r="F114" i="7"/>
  <c r="E114" i="7"/>
  <c r="H109" i="7"/>
  <c r="F109" i="7"/>
  <c r="E109" i="7"/>
  <c r="H136" i="7"/>
  <c r="F136" i="7"/>
  <c r="F131" i="7" s="1"/>
  <c r="E136" i="7"/>
  <c r="H98" i="7"/>
  <c r="F98" i="7"/>
  <c r="E98" i="7"/>
  <c r="H93" i="7"/>
  <c r="E93" i="7"/>
  <c r="H72" i="7"/>
  <c r="F72" i="7"/>
  <c r="E72" i="7"/>
  <c r="I67" i="7"/>
  <c r="H55" i="7"/>
  <c r="F55" i="7"/>
  <c r="E55" i="7"/>
  <c r="H50" i="7"/>
  <c r="F50" i="7"/>
  <c r="E50" i="7"/>
  <c r="H45" i="7"/>
  <c r="F45" i="7"/>
  <c r="E45" i="7"/>
  <c r="H40" i="7"/>
  <c r="F40" i="7"/>
  <c r="E40" i="7"/>
  <c r="H35" i="7"/>
  <c r="F35" i="7"/>
  <c r="E35" i="7"/>
  <c r="H30" i="7"/>
  <c r="F30" i="7"/>
  <c r="E30" i="7"/>
  <c r="H25" i="7"/>
  <c r="F25" i="7"/>
  <c r="E25" i="7"/>
  <c r="H18" i="7"/>
  <c r="F18" i="7"/>
  <c r="E18" i="7"/>
  <c r="H13" i="7"/>
  <c r="F13" i="7"/>
  <c r="E13" i="7"/>
  <c r="H8" i="7"/>
  <c r="F8" i="7"/>
  <c r="E8" i="7"/>
  <c r="I93" i="7" l="1"/>
  <c r="G93" i="7"/>
  <c r="G88" i="7"/>
  <c r="H131" i="7"/>
  <c r="I88" i="7"/>
  <c r="E131" i="7"/>
  <c r="I55" i="7"/>
  <c r="G8" i="7"/>
  <c r="G18" i="7"/>
  <c r="G72" i="7"/>
  <c r="G83" i="7"/>
  <c r="I98" i="7"/>
  <c r="I114" i="7"/>
  <c r="G130" i="7"/>
  <c r="G35" i="7"/>
  <c r="G67" i="7"/>
  <c r="I109" i="7"/>
  <c r="G114" i="7"/>
  <c r="G13" i="7"/>
  <c r="G25" i="7"/>
  <c r="I40" i="7"/>
  <c r="G45" i="7"/>
  <c r="I50" i="7"/>
  <c r="I61" i="7"/>
  <c r="G55" i="7"/>
  <c r="G40" i="7"/>
  <c r="G98" i="7"/>
  <c r="G136" i="7"/>
  <c r="G125" i="7"/>
  <c r="I13" i="7"/>
  <c r="I25" i="7"/>
  <c r="G50" i="7"/>
  <c r="G61" i="7"/>
  <c r="I72" i="7"/>
  <c r="I136" i="7"/>
  <c r="G120" i="7"/>
  <c r="I125" i="7"/>
  <c r="I8" i="7"/>
  <c r="I18" i="7"/>
  <c r="I35" i="7"/>
  <c r="I83" i="7"/>
  <c r="G104" i="7"/>
  <c r="I120" i="7"/>
  <c r="I130" i="7"/>
  <c r="G133" i="7"/>
  <c r="I104" i="7"/>
  <c r="G134" i="7"/>
  <c r="G135" i="7"/>
  <c r="I133" i="7"/>
  <c r="G109" i="7"/>
  <c r="G132" i="7"/>
  <c r="I132" i="7"/>
  <c r="I45" i="7"/>
  <c r="I131" i="7" l="1"/>
  <c r="G131" i="7"/>
  <c r="F21" i="6"/>
  <c r="H21" i="6"/>
  <c r="H19" i="6"/>
  <c r="F19" i="6"/>
  <c r="D24" i="6" l="1"/>
  <c r="G105" i="6"/>
  <c r="E105" i="6"/>
  <c r="D105" i="6"/>
  <c r="F105" i="6" l="1"/>
  <c r="H105" i="6"/>
  <c r="G104" i="6"/>
  <c r="G103" i="6"/>
  <c r="G102" i="6"/>
  <c r="H83" i="6"/>
  <c r="F83" i="6"/>
  <c r="H88" i="6"/>
  <c r="H87" i="6"/>
  <c r="F88" i="6" l="1"/>
  <c r="G101" i="6"/>
  <c r="G100" i="6" s="1"/>
  <c r="H97" i="6"/>
  <c r="H96" i="6"/>
  <c r="H95" i="6"/>
  <c r="F68" i="6" l="1"/>
  <c r="H68" i="6"/>
  <c r="E102" i="6" l="1"/>
  <c r="D102" i="6"/>
  <c r="H61" i="6"/>
  <c r="F61" i="6"/>
  <c r="F42" i="6" l="1"/>
  <c r="H42" i="6"/>
  <c r="E104" i="6" l="1"/>
  <c r="D104" i="6"/>
  <c r="E103" i="6"/>
  <c r="E101" i="6"/>
  <c r="D103" i="6"/>
  <c r="D101" i="6"/>
  <c r="G99" i="6"/>
  <c r="E99" i="6"/>
  <c r="D99" i="6"/>
  <c r="F97" i="6"/>
  <c r="F96" i="6"/>
  <c r="F95" i="6"/>
  <c r="D100" i="6" l="1"/>
  <c r="E100" i="6"/>
  <c r="F99" i="6"/>
  <c r="H99" i="6"/>
  <c r="F104" i="6"/>
  <c r="F82" i="6"/>
  <c r="H82" i="6"/>
  <c r="H104" i="6" l="1"/>
  <c r="H103" i="6"/>
  <c r="H102" i="6"/>
  <c r="H101" i="6"/>
  <c r="F103" i="6"/>
  <c r="F102" i="6"/>
  <c r="F101" i="6"/>
  <c r="F87" i="6"/>
  <c r="G94" i="6"/>
  <c r="E94" i="6"/>
  <c r="D94" i="6"/>
  <c r="G89" i="6"/>
  <c r="E89" i="6"/>
  <c r="D89" i="6"/>
  <c r="G84" i="6"/>
  <c r="E84" i="6"/>
  <c r="D84" i="6"/>
  <c r="H89" i="6" l="1"/>
  <c r="F89" i="6"/>
  <c r="H94" i="6"/>
  <c r="F94" i="6"/>
  <c r="H84" i="6"/>
  <c r="F84" i="6"/>
  <c r="G79" i="6"/>
  <c r="E79" i="6"/>
  <c r="D79" i="6"/>
  <c r="G74" i="6"/>
  <c r="E74" i="6"/>
  <c r="D74" i="6"/>
  <c r="H67" i="6"/>
  <c r="F67" i="6"/>
  <c r="G69" i="6"/>
  <c r="E69" i="6"/>
  <c r="D69" i="6"/>
  <c r="G64" i="6"/>
  <c r="E64" i="6"/>
  <c r="D64" i="6"/>
  <c r="G59" i="6"/>
  <c r="E59" i="6"/>
  <c r="D59" i="6"/>
  <c r="G54" i="6"/>
  <c r="E54" i="6"/>
  <c r="D54" i="6"/>
  <c r="G49" i="6"/>
  <c r="E49" i="6"/>
  <c r="D49" i="6"/>
  <c r="G44" i="6"/>
  <c r="E44" i="6"/>
  <c r="D44" i="6"/>
  <c r="G39" i="6"/>
  <c r="E39" i="6"/>
  <c r="D39" i="6"/>
  <c r="G34" i="6"/>
  <c r="E34" i="6"/>
  <c r="D34" i="6"/>
  <c r="G29" i="6"/>
  <c r="E29" i="6"/>
  <c r="D29" i="6"/>
  <c r="G24" i="6"/>
  <c r="E24" i="6"/>
  <c r="G7" i="6"/>
  <c r="E7" i="6"/>
  <c r="D7" i="6"/>
  <c r="H5" i="6"/>
  <c r="F5" i="6"/>
  <c r="H4" i="6"/>
  <c r="F4" i="6"/>
  <c r="G17" i="6"/>
  <c r="E17" i="6"/>
  <c r="D17" i="6"/>
  <c r="H15" i="6"/>
  <c r="F15" i="6"/>
  <c r="H14" i="6"/>
  <c r="F14" i="6"/>
  <c r="H13" i="6"/>
  <c r="F13" i="6"/>
  <c r="G12" i="6"/>
  <c r="E12" i="6"/>
  <c r="D12" i="6"/>
  <c r="H69" i="6" l="1"/>
  <c r="H79" i="6"/>
  <c r="F79" i="6"/>
  <c r="H74" i="6"/>
  <c r="F74" i="6"/>
  <c r="F69" i="6"/>
  <c r="H54" i="6"/>
  <c r="H64" i="6"/>
  <c r="F64" i="6"/>
  <c r="H59" i="6"/>
  <c r="F59" i="6"/>
  <c r="F54" i="6"/>
  <c r="H49" i="6"/>
  <c r="F49" i="6"/>
  <c r="H44" i="6"/>
  <c r="F44" i="6"/>
  <c r="H29" i="6"/>
  <c r="H39" i="6"/>
  <c r="F39" i="6"/>
  <c r="F29" i="6"/>
  <c r="H17" i="6"/>
  <c r="H24" i="6"/>
  <c r="H7" i="6"/>
  <c r="F24" i="6"/>
  <c r="F7" i="6"/>
  <c r="H12" i="6"/>
  <c r="F17" i="6"/>
  <c r="F12" i="6"/>
  <c r="H41" i="6"/>
  <c r="F41" i="6"/>
  <c r="H100" i="6" l="1"/>
  <c r="F100" i="6"/>
  <c r="H57" i="6"/>
  <c r="H55" i="6"/>
  <c r="H56" i="6"/>
  <c r="F55" i="6"/>
  <c r="F57" i="6"/>
  <c r="F56" i="6" l="1"/>
  <c r="H72" i="6" l="1"/>
  <c r="F72" i="6"/>
  <c r="F71" i="6"/>
  <c r="H77" i="6" l="1"/>
  <c r="H76" i="6"/>
  <c r="H75" i="6"/>
  <c r="F77" i="6"/>
  <c r="F76" i="6"/>
  <c r="F75" i="6"/>
  <c r="H23" i="6" l="1"/>
  <c r="H22" i="6"/>
  <c r="H20" i="6"/>
  <c r="H18" i="6"/>
  <c r="F23" i="6"/>
  <c r="F22" i="6"/>
  <c r="F20" i="6"/>
  <c r="F18" i="6"/>
  <c r="H37" i="6" l="1"/>
  <c r="H36" i="6"/>
  <c r="F37" i="6"/>
  <c r="F36" i="6"/>
  <c r="H47" i="6" l="1"/>
  <c r="H46" i="6"/>
  <c r="F47" i="6"/>
  <c r="F46" i="6"/>
  <c r="H52" i="6" l="1"/>
  <c r="H51" i="6"/>
  <c r="F52" i="6"/>
  <c r="F51" i="6"/>
  <c r="H80" i="6" l="1"/>
  <c r="F80" i="6"/>
  <c r="H62" i="6"/>
  <c r="F62" i="6"/>
  <c r="H71" i="6" l="1"/>
  <c r="H66" i="6"/>
  <c r="H65" i="6"/>
  <c r="F66" i="6"/>
  <c r="F65" i="6"/>
  <c r="H27" i="6"/>
  <c r="F27" i="6"/>
  <c r="H10" i="6" l="1"/>
  <c r="F10" i="6"/>
</calcChain>
</file>

<file path=xl/sharedStrings.xml><?xml version="1.0" encoding="utf-8"?>
<sst xmlns="http://schemas.openxmlformats.org/spreadsheetml/2006/main" count="321" uniqueCount="81">
  <si>
    <t>№ п/п</t>
  </si>
  <si>
    <t>Источник финанси-рования</t>
  </si>
  <si>
    <t xml:space="preserve">Процент финанси-рования 
гр5/гр4*  100% </t>
  </si>
  <si>
    <t>Фактическое выполнение            (тыс. руб.)</t>
  </si>
  <si>
    <t xml:space="preserve">Процент выполне-ния 
гр7/гр4*100%  </t>
  </si>
  <si>
    <t>Внебюджетные источники</t>
  </si>
  <si>
    <t>Бюджет Московской области</t>
  </si>
  <si>
    <t>Федеральный бюджет</t>
  </si>
  <si>
    <t xml:space="preserve">Профинансировано              (тыс. руб.)
</t>
  </si>
  <si>
    <t xml:space="preserve">Объем финанси-рования на 2014 год 
(тыс. руб.) </t>
  </si>
  <si>
    <t>Наименование программы/ подпрограммы 
муниципальный  заказчик</t>
  </si>
  <si>
    <t>Развитие образования в Сергиево-Посадском муниципальном районе на 2014-2016 годы</t>
  </si>
  <si>
    <t>Управление образования администрации  Сергиево-Посадского муниципального района</t>
  </si>
  <si>
    <t>Бюджет муниципального района</t>
  </si>
  <si>
    <t xml:space="preserve">Развитие здравоохранения в Сергиево-Посадском муниципальном районе на 2014-2016 годы </t>
  </si>
  <si>
    <t>Управление здравоохранения администрация Сергиево – Посадского муниципального района</t>
  </si>
  <si>
    <t>Итого по  программе</t>
  </si>
  <si>
    <r>
      <t xml:space="preserve">Кадровое обеспечение муниципальных учреждений здравоохранения Сергиево-Посадского муниципального района на 2014-2016 годы </t>
    </r>
    <r>
      <rPr>
        <i/>
        <sz val="11"/>
        <color theme="1"/>
        <rFont val="Times New Roman"/>
        <family val="1"/>
        <charset val="204"/>
      </rPr>
      <t>Администрация  Сергиево-Посадского муниципального района</t>
    </r>
  </si>
  <si>
    <r>
      <t xml:space="preserve">Развитие сельского хозяйства и регулирования
рынков сельскохозяйственной продукции, сырья и продовольствия в  Сергиево-Посадском  муниципальном районе Московской области  на 2014-2020 годы                                       </t>
    </r>
    <r>
      <rPr>
        <i/>
        <sz val="11"/>
        <color theme="1"/>
        <rFont val="Times New Roman"/>
        <family val="1"/>
        <charset val="204"/>
      </rPr>
      <t>Администрация  Сергиево-Посадского муниципального района</t>
    </r>
    <r>
      <rPr>
        <sz val="11"/>
        <color theme="1"/>
        <rFont val="Times New Roman"/>
        <family val="1"/>
        <charset val="204"/>
      </rPr>
      <t xml:space="preserve">
</t>
    </r>
  </si>
  <si>
    <t xml:space="preserve">Внедрение автоматизированной  системы управления бюджетным процессом Сергиево-Посадского муниципального района на 2014-2016 годы </t>
  </si>
  <si>
    <r>
      <t>Ф</t>
    </r>
    <r>
      <rPr>
        <i/>
        <sz val="11"/>
        <color theme="1"/>
        <rFont val="Times New Roman"/>
        <family val="1"/>
        <charset val="204"/>
      </rPr>
      <t>инансовое управление  администрации  Сергиево-Посадского муниципального района</t>
    </r>
  </si>
  <si>
    <r>
      <t xml:space="preserve"> </t>
    </r>
    <r>
      <rPr>
        <i/>
        <sz val="11"/>
        <color theme="1"/>
        <rFont val="Times New Roman"/>
        <family val="1"/>
        <charset val="204"/>
      </rPr>
      <t>Управление  по культуре, и туризму  администрации  Сергиево-Посадского муниципального района</t>
    </r>
  </si>
  <si>
    <t xml:space="preserve">Сергиево-Посадский муниципальный   района Московской области» "Развитие культуры в Сергиево-Посадском муниципальном  районе на 2014-2016 годы </t>
  </si>
  <si>
    <t xml:space="preserve">Охрана окружающей среды в Сергиево-Посадском муниципальном районе на 2014-2016 годы                                                                      </t>
  </si>
  <si>
    <t xml:space="preserve"> Администрация  Сергиево-Посадского муниципального района</t>
  </si>
  <si>
    <t xml:space="preserve">Развитие физической культуры и спорта в Сергиево-Посадском  муниципальном районе на 2014-2016 годы </t>
  </si>
  <si>
    <t>Управление  по физической культуре, спорту и работе с молодежиью администрации  Сергиево-Посадского муниципального района</t>
  </si>
  <si>
    <t xml:space="preserve">Создание условий для развития туризма в Сергиево-Посадском муниципальном  районе на 2014-2016 годы </t>
  </si>
  <si>
    <t>Управление  по культуре, и туризму  администрации  Сергиево-Посадского муниципального района</t>
  </si>
  <si>
    <t xml:space="preserve">Молодое поколение  Сергиево-Посадского муниципального  района на 2014-2016 годы </t>
  </si>
  <si>
    <t>Администрация  Сергиево-Посадского муниципального района</t>
  </si>
  <si>
    <t xml:space="preserve">Развитие субъектов малого и среднего предпринимательства  в Сергиево-Посадском муниципальном  районе на 2014-2016 годы </t>
  </si>
  <si>
    <t>Профилактика преступлений и иных правонарушений на территории Сергиево-Посадского муниципального района на 2014-2016 годы</t>
  </si>
  <si>
    <t>Обеспечение жильем молодых семей в Сергиево-Посадском  муниципальном районе  Московской области на 2014-2016 годы</t>
  </si>
  <si>
    <r>
      <t>У</t>
    </r>
    <r>
      <rPr>
        <i/>
        <sz val="11"/>
        <color theme="1"/>
        <rFont val="Times New Roman"/>
        <family val="1"/>
        <charset val="204"/>
      </rPr>
      <t>правление муниципальной собственности  администрация  Сергиево-Посадского муниципального района Московской области</t>
    </r>
  </si>
  <si>
    <t>Улучшение жилищных условий семей, имеющих семь и более детей в Сергиево-Посадском  муниципальном районе Московской области на 2014-2016 годы</t>
  </si>
  <si>
    <t>Управление муниципальной собственности  администрация  Сергиево-Посадского муниципального района</t>
  </si>
  <si>
    <t>О поддержке отдельных категорий граждан при улучшении ими жилищных условий с использованием ипотечных кредитов  на 2014-2024 годы</t>
  </si>
  <si>
    <t xml:space="preserve">Энергосбережение  в муниципальных казенных, бюджетных и автономных учреждениях Сергиево-Посадского муниципального района Московской области на 2014-2016 годы и с прогнозом до 2020 года </t>
  </si>
  <si>
    <t>Управление  по вопросам жизнеобеспечения района администрации  Сергиево-Посадского муниципального района</t>
  </si>
  <si>
    <t xml:space="preserve">Газификация сельских населенных пунктов Сергиево-Посадского муниципального района  Московской области на 2014-2017 годы </t>
  </si>
  <si>
    <t>Доступная среда» на 2014-2016 годы»</t>
  </si>
  <si>
    <t>Управление  здравоохранения администрации  Сергиево-Посадского муниципального района</t>
  </si>
  <si>
    <t>ВСЕГО ПО РАЙОНУ</t>
  </si>
  <si>
    <t>в том числе:</t>
  </si>
  <si>
    <t>Снижение административных барьеров,повышение качества предоставления государственных и муниципальных услуг на базе муниципального бюджетного учреждения "Многофункциональный центр Сергиево-Посадского муниципального района  Московской области " в 2014-2016 годы</t>
  </si>
  <si>
    <t>Бюджет Московской области - субсидии сельхоз. предприятиям</t>
  </si>
  <si>
    <t>Федеральный бюджет-  субсидии сельхоз. предприятиям</t>
  </si>
  <si>
    <t>Федеральный бюджет и бюджет Московской области -  субсидии сельхоз. предприятиям</t>
  </si>
  <si>
    <t xml:space="preserve">Начальник управления экономики </t>
  </si>
  <si>
    <t>Г. В. Королева</t>
  </si>
  <si>
    <t xml:space="preserve">        «СОГЛАСОВАНО»
Глава  Сергиево - Посадского 
муниципального    района
_________________С. А. Пахомов
</t>
  </si>
  <si>
    <t xml:space="preserve">Объем финанси-рования на 2015 год 
(тыс. руб.) </t>
  </si>
  <si>
    <r>
      <t xml:space="preserve">Развитие сельского хозяйства и регулирования
рынков сельскохозяйственной продукции, сырья и продовольствия в  Сергиево-Посадском  муниципальном районе Московской области  на 2015-2020 годы                                       </t>
    </r>
    <r>
      <rPr>
        <i/>
        <sz val="10"/>
        <color theme="1"/>
        <rFont val="Times New Roman"/>
        <family val="1"/>
        <charset val="204"/>
      </rPr>
      <t>Администрация  Сергиево-Посадского муниципального района</t>
    </r>
    <r>
      <rPr>
        <sz val="11"/>
        <color theme="1"/>
        <rFont val="Times New Roman"/>
        <family val="1"/>
        <charset val="204"/>
      </rPr>
      <t xml:space="preserve">
</t>
    </r>
  </si>
  <si>
    <r>
      <t xml:space="preserve">Развитие образования в Сергиево-Посадском муниципальном районе на 2014-2018 годы   </t>
    </r>
    <r>
      <rPr>
        <sz val="10"/>
        <color theme="1"/>
        <rFont val="Times New Roman"/>
        <family val="1"/>
        <charset val="204"/>
      </rPr>
      <t>Управление образования администрации Сергиево-Посадского муниципального района</t>
    </r>
  </si>
  <si>
    <r>
      <t xml:space="preserve">Развитие субъектов малого и среднего предпринимательства  в Сергиево-Посадском муниципальном  районе на 2014-2018 </t>
    </r>
    <r>
      <rPr>
        <sz val="11"/>
        <color theme="1"/>
        <rFont val="Times New Roman"/>
        <family val="1"/>
        <charset val="204"/>
      </rPr>
      <t xml:space="preserve">годы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</si>
  <si>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Охрана окружающей среды в Сергиево-Посадском муниципальном районе на 2014-2018 годы                                                          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  <r>
      <rPr>
        <b/>
        <sz val="11"/>
        <color theme="1"/>
        <rFont val="Times New Roman"/>
        <family val="1"/>
        <charset val="204"/>
      </rPr>
      <t xml:space="preserve">                                         </t>
    </r>
  </si>
  <si>
    <r>
      <t xml:space="preserve">Молодое поколение  Сергиево-Посадского муниципального  района на 2014-2018 годы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</si>
  <si>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Муниципальное управление на 2015-2019 годы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</si>
  <si>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Создание условий для устойчивого экономического роста в Сергиево-Посадском муниципальном районе Московской области  на 2015-2019 годы 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тмуниципального районав</t>
    </r>
  </si>
  <si>
    <r>
      <t xml:space="preserve">Доступная среда на 2014-2018 годы 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</si>
  <si>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Создание условий для оказания медицинской помощи населению Сергиево-Посадского муниципального района на период 2015-2020 годов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 Администрация Сергиево-Посадского муниципального района</t>
    </r>
  </si>
  <si>
    <r>
      <t xml:space="preserve">Развитие конкуренции на  2015-2019 годы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</si>
  <si>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Развитие потребительского рынка и услуг на территории Сергиево-Посадского муниципальногорайона на 2015-2019 годы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муницпального района</t>
    </r>
  </si>
  <si>
    <r>
      <t xml:space="preserve">Безопасность  Сергиево-Посадского муниципального района Московской области» в 2015-2019 годы                                       </t>
    </r>
    <r>
      <rPr>
        <i/>
        <sz val="10"/>
        <rFont val="Times New Roman"/>
        <family val="1"/>
        <charset val="204"/>
      </rPr>
      <t>Администрация Сергиево-Посадского муниципального района</t>
    </r>
  </si>
  <si>
    <t xml:space="preserve">Средства бюджетов городских и сельских поселений муниципального района </t>
  </si>
  <si>
    <t>Бюджет Московской области -  субсидии сельхозяйственным  предприятиям</t>
  </si>
  <si>
    <r>
      <t xml:space="preserve">Обеспечение безопасности жизнедеятельности населения Сергиево-Посадского муниципального района  </t>
    </r>
    <r>
      <rPr>
        <i/>
        <sz val="10"/>
        <color theme="1"/>
        <rFont val="Times New Roman"/>
        <family val="1"/>
        <charset val="204"/>
      </rPr>
      <t>Управление муниципальной безопасности Сергиево-Посадского муниципального района</t>
    </r>
  </si>
  <si>
    <r>
      <t xml:space="preserve">Жилище                               </t>
    </r>
    <r>
      <rPr>
        <i/>
        <sz val="11"/>
        <color theme="1"/>
        <rFont val="Times New Roman"/>
        <family val="1"/>
        <charset val="204"/>
      </rPr>
      <t xml:space="preserve">                           </t>
    </r>
    <r>
      <rPr>
        <i/>
        <sz val="10"/>
        <color theme="1"/>
        <rFont val="Times New Roman"/>
        <family val="1"/>
        <charset val="204"/>
      </rPr>
      <t>Управление земельно-имущественных оношений Сергиево-Посадского муниципального района</t>
    </r>
  </si>
  <si>
    <r>
      <t>Развитие физической культуры и спорта в Сергиево-Посадском  муниципальном районе на 2014-2018 годы</t>
    </r>
    <r>
      <rPr>
        <b/>
        <sz val="10"/>
        <rFont val="Times New Roman"/>
        <family val="1"/>
        <charset val="204"/>
      </rPr>
      <t xml:space="preserve">                                                            </t>
    </r>
    <r>
      <rPr>
        <i/>
        <sz val="10"/>
        <rFont val="Times New Roman"/>
        <family val="1"/>
        <charset val="204"/>
      </rPr>
      <t xml:space="preserve">Управление развития отраслей муниципальной сферы администрации Сергиево-Посадского муниципального района </t>
    </r>
  </si>
  <si>
    <r>
      <t xml:space="preserve">Развитие культуры в Сергиево-Посадском  муниципальном районе  на 2014-2018 годы          </t>
    </r>
    <r>
      <rPr>
        <i/>
        <sz val="10"/>
        <color theme="1"/>
        <rFont val="Times New Roman"/>
        <family val="1"/>
        <charset val="204"/>
      </rPr>
      <t>Управление развития отраслей муниципальной сферы администрации Сергиево-Паосадского муниципального района</t>
    </r>
  </si>
  <si>
    <r>
      <t xml:space="preserve">Архитектура и градостроительство Сергиево-Посадского муниципального района Московской области  на 2015-2019 годы   </t>
    </r>
    <r>
      <rPr>
        <i/>
        <sz val="10"/>
        <rFont val="Times New Roman"/>
        <family val="1"/>
        <charset val="204"/>
      </rPr>
      <t>Управление градостроительной деятельности администрации Сергиево-Посадского муниципального района</t>
    </r>
  </si>
  <si>
    <r>
      <t xml:space="preserve">Реализация информационной политики и развития средств массовой информации Сергиево-Посадского муниципального района на 2015-2019 годы                                           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</si>
  <si>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Содержание и   развитие жилищно-коммунального хозяйства Сергиево-Посадского муниципального района  на 2015-2019 годы </t>
    </r>
    <r>
      <rPr>
        <i/>
        <sz val="10"/>
        <color theme="1"/>
        <rFont val="Times New Roman"/>
        <family val="1"/>
        <charset val="204"/>
      </rPr>
      <t xml:space="preserve"> Управление коммунальной инфраструктуры Сергиево-Посадского муниципального района                                                                                        </t>
    </r>
  </si>
  <si>
    <r>
      <t xml:space="preserve">Газификация сельских населенных пунктов Сергиево-Посадского муниципального района  Московской области на 2014-2017 годы     </t>
    </r>
    <r>
      <rPr>
        <i/>
        <sz val="10"/>
        <color theme="1"/>
        <rFont val="Times New Roman"/>
        <family val="1"/>
        <charset val="204"/>
      </rPr>
      <t>Управление коммунальной инфраструктуры Сергиево-Посадского муниципального района</t>
    </r>
  </si>
  <si>
    <r>
      <t xml:space="preserve">Энергосбережение  в муниципальных казенных, бюджетных и автономных учреждениях Сергиево-Посадского муниципального района Московской области на 2014-2018 годы и с прогнозом до 2020 года                                </t>
    </r>
    <r>
      <rPr>
        <i/>
        <sz val="10"/>
        <color theme="1"/>
        <rFont val="Times New Roman"/>
        <family val="1"/>
        <charset val="204"/>
      </rPr>
      <t>Управление коммунальной инфраструктуры Сергиево-Посадского муниципального района</t>
    </r>
  </si>
  <si>
    <r>
      <t xml:space="preserve">Управление муниципальным имуществом  и земельными ресурсами Сергиево-Посадского муниципального района                     </t>
    </r>
    <r>
      <rPr>
        <i/>
        <sz val="10"/>
        <rFont val="Times New Roman"/>
        <family val="1"/>
        <charset val="204"/>
      </rPr>
      <t xml:space="preserve">Управление земельно-имущественных отношений администрации Сергиево-Посадского муниципального района       </t>
    </r>
  </si>
  <si>
    <r>
      <t xml:space="preserve">Снижение административных барьеров,повышение качества предоставления государственных и муниципальных услуг на базе муниципального бюджетного учреждения "Многофункциональный центр Сергиево-Посадского муниципального района" в 2014-2018 годы             </t>
    </r>
    <r>
      <rPr>
        <i/>
        <sz val="10"/>
        <color theme="1"/>
        <rFont val="Times New Roman"/>
        <family val="1"/>
        <charset val="204"/>
      </rPr>
      <t>Администрация Сергиево-Посадского муниципального района</t>
    </r>
  </si>
  <si>
    <r>
      <t xml:space="preserve">Развитие и функционирование дорожно-транспортного комплекса на  территории Сергиево-Посадского муниципального района 2015-2019 годы                                                  </t>
    </r>
    <r>
      <rPr>
        <i/>
        <sz val="10"/>
        <color theme="1"/>
        <rFont val="Times New Roman"/>
        <family val="1"/>
        <charset val="204"/>
      </rPr>
      <t>Управление коммунальной инфраструктуры Сергиево-Посадского муниципального района</t>
    </r>
  </si>
  <si>
    <t>Годовой  отчёт о реализации муниципальных программ                                                                                                                                                                    Сергиево-Посадского муниципального района Московской области за  2014 год</t>
  </si>
  <si>
    <t xml:space="preserve">Оперативный  отчёт    об использовании средств бюджета Сергиево-Посадского муниципального района                                                                                                                    и средств иных  источников  привлекаемых  для реализации  муниципальных программ                                                                                                                                                                Сергиево-Посадского муниципального района Московской области за   2015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</si>
</sst>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 Cyr"/>
      <charset val="204"/>
    </font>
    <font>
      <b/>
      <sz val="12"/>
      <color indexed="8"/>
      <name val="Times New Roman Cyr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 CYR"/>
      <charset val="204"/>
    </font>
    <font>
      <b/>
      <sz val="10.5"/>
      <name val="Times New Roman Cyr"/>
      <charset val="204"/>
    </font>
    <font>
      <sz val="11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 Cyr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 Cyr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top" wrapText="1"/>
    </xf>
    <xf numFmtId="4" fontId="6" fillId="2" borderId="0" xfId="0" applyNumberFormat="1" applyFont="1" applyFill="1"/>
    <xf numFmtId="4" fontId="5" fillId="2" borderId="0" xfId="0" applyNumberFormat="1" applyFont="1" applyFill="1"/>
    <xf numFmtId="4" fontId="1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11" fillId="2" borderId="4" xfId="0" applyFont="1" applyFill="1" applyBorder="1" applyAlignment="1">
      <alignment vertical="top"/>
    </xf>
    <xf numFmtId="0" fontId="13" fillId="2" borderId="0" xfId="0" applyFont="1" applyFill="1" applyAlignment="1">
      <alignment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4" fontId="7" fillId="0" borderId="0" xfId="0" applyNumberFormat="1" applyFont="1" applyFill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top"/>
    </xf>
    <xf numFmtId="4" fontId="3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6" fillId="2" borderId="8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/>
    </xf>
    <xf numFmtId="4" fontId="18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2" borderId="7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top" wrapText="1"/>
    </xf>
    <xf numFmtId="4" fontId="3" fillId="2" borderId="2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/>
    </xf>
    <xf numFmtId="0" fontId="0" fillId="2" borderId="0" xfId="0" applyFill="1"/>
    <xf numFmtId="0" fontId="25" fillId="0" borderId="0" xfId="0" applyFont="1"/>
    <xf numFmtId="0" fontId="0" fillId="0" borderId="25" xfId="0" applyBorder="1"/>
    <xf numFmtId="0" fontId="3" fillId="2" borderId="28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4" fontId="8" fillId="2" borderId="2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4" fontId="11" fillId="2" borderId="27" xfId="0" applyNumberFormat="1" applyFont="1" applyFill="1" applyBorder="1" applyAlignment="1">
      <alignment horizontal="center" vertical="center"/>
    </xf>
    <xf numFmtId="4" fontId="11" fillId="2" borderId="3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/>
    </xf>
    <xf numFmtId="4" fontId="22" fillId="2" borderId="3" xfId="0" applyNumberFormat="1" applyFont="1" applyFill="1" applyBorder="1" applyAlignment="1">
      <alignment horizontal="center" vertical="top" wrapText="1"/>
    </xf>
    <xf numFmtId="0" fontId="21" fillId="2" borderId="31" xfId="0" applyFont="1" applyFill="1" applyBorder="1" applyAlignment="1">
      <alignment vertical="top"/>
    </xf>
    <xf numFmtId="0" fontId="11" fillId="2" borderId="20" xfId="0" applyFont="1" applyFill="1" applyBorder="1" applyAlignment="1">
      <alignment vertical="top"/>
    </xf>
    <xf numFmtId="0" fontId="23" fillId="2" borderId="0" xfId="0" applyFont="1" applyFill="1" applyAlignment="1"/>
    <xf numFmtId="0" fontId="0" fillId="0" borderId="0" xfId="0" applyBorder="1"/>
    <xf numFmtId="0" fontId="3" fillId="2" borderId="37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16" fillId="2" borderId="3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" fontId="3" fillId="2" borderId="21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horizontal="center" vertical="center" wrapText="1"/>
    </xf>
    <xf numFmtId="4" fontId="8" fillId="2" borderId="33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4" fontId="9" fillId="2" borderId="30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4" fontId="10" fillId="2" borderId="27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 vertical="center"/>
    </xf>
    <xf numFmtId="4" fontId="11" fillId="2" borderId="26" xfId="0" applyNumberFormat="1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horizontal="center" vertical="center"/>
    </xf>
    <xf numFmtId="4" fontId="9" fillId="2" borderId="3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7" xfId="0" applyNumberFormat="1" applyFont="1" applyFill="1" applyBorder="1" applyAlignment="1">
      <alignment horizontal="center" vertical="center"/>
    </xf>
    <xf numFmtId="4" fontId="4" fillId="2" borderId="32" xfId="0" applyNumberFormat="1" applyFont="1" applyFill="1" applyBorder="1" applyAlignment="1">
      <alignment horizontal="center" vertical="center"/>
    </xf>
    <xf numFmtId="4" fontId="8" fillId="2" borderId="29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6" xfId="0" applyNumberFormat="1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/>
    </xf>
    <xf numFmtId="4" fontId="30" fillId="2" borderId="21" xfId="0" applyNumberFormat="1" applyFont="1" applyFill="1" applyBorder="1" applyAlignment="1">
      <alignment horizontal="center" vertical="center" wrapText="1"/>
    </xf>
    <xf numFmtId="4" fontId="30" fillId="2" borderId="21" xfId="0" applyNumberFormat="1" applyFont="1" applyFill="1" applyBorder="1" applyAlignment="1">
      <alignment horizontal="center" vertical="center"/>
    </xf>
    <xf numFmtId="4" fontId="32" fillId="2" borderId="21" xfId="0" applyNumberFormat="1" applyFont="1" applyFill="1" applyBorder="1" applyAlignment="1">
      <alignment horizontal="center" vertical="center"/>
    </xf>
    <xf numFmtId="4" fontId="32" fillId="2" borderId="26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/>
    </xf>
    <xf numFmtId="4" fontId="32" fillId="2" borderId="1" xfId="0" applyNumberFormat="1" applyFont="1" applyFill="1" applyBorder="1" applyAlignment="1">
      <alignment horizontal="center" vertical="center"/>
    </xf>
    <xf numFmtId="4" fontId="31" fillId="2" borderId="27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left" vertical="top" wrapText="1"/>
    </xf>
    <xf numFmtId="0" fontId="35" fillId="0" borderId="0" xfId="0" applyFont="1"/>
    <xf numFmtId="4" fontId="33" fillId="2" borderId="1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4" fontId="34" fillId="2" borderId="32" xfId="0" applyNumberFormat="1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4" fontId="4" fillId="2" borderId="3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17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0" fontId="13" fillId="2" borderId="31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left" vertical="top" wrapText="1"/>
    </xf>
    <xf numFmtId="0" fontId="20" fillId="2" borderId="31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3" fillId="2" borderId="37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wrapText="1"/>
    </xf>
    <xf numFmtId="0" fontId="4" fillId="2" borderId="24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20" fillId="2" borderId="20" xfId="0" applyFont="1" applyFill="1" applyBorder="1" applyAlignment="1">
      <alignment horizontal="left" vertical="top" wrapText="1"/>
    </xf>
    <xf numFmtId="0" fontId="20" fillId="2" borderId="34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0" fillId="2" borderId="15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 wrapText="1"/>
    </xf>
    <xf numFmtId="0" fontId="13" fillId="2" borderId="31" xfId="0" applyFont="1" applyFill="1" applyBorder="1" applyAlignment="1">
      <alignment vertical="top" wrapText="1"/>
    </xf>
    <xf numFmtId="0" fontId="13" fillId="2" borderId="20" xfId="0" applyFont="1" applyFill="1" applyBorder="1" applyAlignment="1">
      <alignment vertical="top" wrapText="1"/>
    </xf>
    <xf numFmtId="0" fontId="13" fillId="2" borderId="35" xfId="0" applyFont="1" applyFill="1" applyBorder="1" applyAlignment="1">
      <alignment vertical="top" wrapText="1"/>
    </xf>
    <xf numFmtId="0" fontId="13" fillId="2" borderId="34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AFFCD"/>
      <color rgb="FFFCF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zoomScaleNormal="100" zoomScaleSheetLayoutView="100" workbookViewId="0">
      <pane xSplit="8" ySplit="2" topLeftCell="I3" activePane="bottomRight" state="frozen"/>
      <selection pane="topRight" activeCell="N1" sqref="N1"/>
      <selection pane="bottomLeft" activeCell="A3" sqref="A3"/>
      <selection pane="bottomRight" sqref="A1:H1"/>
    </sheetView>
  </sheetViews>
  <sheetFormatPr defaultColWidth="8.85546875" defaultRowHeight="12.75" x14ac:dyDescent="0.2"/>
  <cols>
    <col min="1" max="1" width="7.140625" style="4" bestFit="1" customWidth="1"/>
    <col min="2" max="2" width="50.42578125" style="4" customWidth="1"/>
    <col min="3" max="3" width="31.85546875" style="4" customWidth="1"/>
    <col min="4" max="4" width="14" style="5" customWidth="1"/>
    <col min="5" max="5" width="14" style="4" customWidth="1"/>
    <col min="6" max="6" width="9" style="4" customWidth="1"/>
    <col min="7" max="7" width="12.85546875" style="4" customWidth="1"/>
    <col min="8" max="8" width="9.7109375" style="4" customWidth="1"/>
    <col min="9" max="9" width="8.42578125" style="6" customWidth="1"/>
    <col min="10" max="11" width="11.42578125" style="6" bestFit="1" customWidth="1"/>
    <col min="12" max="27" width="8.85546875" style="6"/>
    <col min="28" max="16384" width="8.85546875" style="1"/>
  </cols>
  <sheetData>
    <row r="1" spans="1:27" ht="47.25" customHeight="1" x14ac:dyDescent="0.2">
      <c r="A1" s="176" t="s">
        <v>79</v>
      </c>
      <c r="B1" s="176"/>
      <c r="C1" s="176"/>
      <c r="D1" s="176"/>
      <c r="E1" s="176"/>
      <c r="F1" s="176"/>
      <c r="G1" s="176"/>
      <c r="H1" s="176"/>
      <c r="I1" s="1"/>
    </row>
    <row r="2" spans="1:27" ht="75" customHeight="1" x14ac:dyDescent="0.2">
      <c r="A2" s="63" t="s">
        <v>0</v>
      </c>
      <c r="B2" s="64" t="s">
        <v>10</v>
      </c>
      <c r="C2" s="63" t="s">
        <v>1</v>
      </c>
      <c r="D2" s="65" t="s">
        <v>9</v>
      </c>
      <c r="E2" s="65" t="s">
        <v>8</v>
      </c>
      <c r="F2" s="65" t="s">
        <v>2</v>
      </c>
      <c r="G2" s="65" t="s">
        <v>3</v>
      </c>
      <c r="H2" s="65" t="s">
        <v>4</v>
      </c>
      <c r="I2" s="8"/>
      <c r="J2" s="8"/>
      <c r="K2" s="8"/>
      <c r="L2" s="8"/>
      <c r="M2" s="8"/>
      <c r="N2" s="8"/>
    </row>
    <row r="3" spans="1:27" s="2" customFormat="1" ht="39" customHeight="1" x14ac:dyDescent="0.2">
      <c r="A3" s="164">
        <v>1</v>
      </c>
      <c r="B3" s="61" t="s">
        <v>14</v>
      </c>
      <c r="C3" s="59" t="s">
        <v>7</v>
      </c>
      <c r="D3" s="29"/>
      <c r="E3" s="29"/>
      <c r="F3" s="30"/>
      <c r="G3" s="31"/>
      <c r="H3" s="3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2" customFormat="1" ht="19.5" customHeight="1" x14ac:dyDescent="0.2">
      <c r="A4" s="163"/>
      <c r="B4" s="182" t="s">
        <v>15</v>
      </c>
      <c r="C4" s="23" t="s">
        <v>6</v>
      </c>
      <c r="D4" s="29">
        <v>272238</v>
      </c>
      <c r="E4" s="29">
        <v>260596.5</v>
      </c>
      <c r="F4" s="30">
        <f t="shared" ref="F4:F7" si="0">E4/D4*100</f>
        <v>95.723778458554648</v>
      </c>
      <c r="G4" s="29">
        <v>260596.5</v>
      </c>
      <c r="H4" s="31">
        <f t="shared" ref="H4:H7" si="1">G4/D4*100</f>
        <v>95.723778458554648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2" customFormat="1" ht="22.5" customHeight="1" x14ac:dyDescent="0.2">
      <c r="A5" s="163"/>
      <c r="B5" s="182"/>
      <c r="C5" s="24" t="s">
        <v>13</v>
      </c>
      <c r="D5" s="32">
        <v>53132.5</v>
      </c>
      <c r="E5" s="33">
        <v>48861.5</v>
      </c>
      <c r="F5" s="34">
        <f t="shared" si="0"/>
        <v>91.961605420411246</v>
      </c>
      <c r="G5" s="33">
        <v>48861.5</v>
      </c>
      <c r="H5" s="35">
        <f t="shared" si="1"/>
        <v>91.961605420411246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s="2" customFormat="1" ht="15.75" customHeight="1" x14ac:dyDescent="0.2">
      <c r="A6" s="163"/>
      <c r="B6" s="183"/>
      <c r="C6" s="22" t="s">
        <v>5</v>
      </c>
      <c r="D6" s="29"/>
      <c r="E6" s="29"/>
      <c r="F6" s="30"/>
      <c r="G6" s="31"/>
      <c r="H6" s="3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2" customFormat="1" ht="18.75" customHeight="1" thickBot="1" x14ac:dyDescent="0.25">
      <c r="A7" s="164"/>
      <c r="B7" s="81" t="s">
        <v>16</v>
      </c>
      <c r="C7" s="82"/>
      <c r="D7" s="83">
        <f>SUM(D3:D6)</f>
        <v>325370.5</v>
      </c>
      <c r="E7" s="83">
        <f>SUM(E3:E6)</f>
        <v>309458</v>
      </c>
      <c r="F7" s="84">
        <f t="shared" si="0"/>
        <v>95.109421413434831</v>
      </c>
      <c r="G7" s="83">
        <f>SUM(G3:G6)</f>
        <v>309458</v>
      </c>
      <c r="H7" s="85">
        <f t="shared" si="1"/>
        <v>95.109421413434831</v>
      </c>
      <c r="I7" s="9"/>
      <c r="J7" s="9"/>
      <c r="K7" s="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s="2" customFormat="1" ht="29.25" customHeight="1" x14ac:dyDescent="0.2">
      <c r="A8" s="163">
        <v>2</v>
      </c>
      <c r="B8" s="60" t="s">
        <v>17</v>
      </c>
      <c r="C8" s="22" t="s">
        <v>7</v>
      </c>
      <c r="D8" s="42"/>
      <c r="E8" s="42"/>
      <c r="F8" s="43"/>
      <c r="G8" s="44"/>
      <c r="H8" s="44"/>
      <c r="I8" s="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s="2" customFormat="1" ht="14.25" customHeight="1" x14ac:dyDescent="0.2">
      <c r="A9" s="164"/>
      <c r="B9" s="184" t="s">
        <v>15</v>
      </c>
      <c r="C9" s="28" t="s">
        <v>6</v>
      </c>
      <c r="D9" s="29"/>
      <c r="E9" s="29"/>
      <c r="F9" s="30"/>
      <c r="G9" s="31"/>
      <c r="H9" s="31"/>
      <c r="I9" s="7"/>
      <c r="J9" s="7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2" customFormat="1" ht="29.25" customHeight="1" x14ac:dyDescent="0.2">
      <c r="A10" s="163"/>
      <c r="B10" s="184"/>
      <c r="C10" s="24" t="s">
        <v>13</v>
      </c>
      <c r="D10" s="32">
        <v>1000</v>
      </c>
      <c r="E10" s="33">
        <v>928.7</v>
      </c>
      <c r="F10" s="34">
        <f t="shared" ref="F10:F12" si="2">E10/D10*100</f>
        <v>92.87</v>
      </c>
      <c r="G10" s="33">
        <v>928.7</v>
      </c>
      <c r="H10" s="35">
        <f t="shared" ref="H10:H12" si="3">G10/D10*100</f>
        <v>92.87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2" customFormat="1" ht="19.5" customHeight="1" x14ac:dyDescent="0.2">
      <c r="A11" s="163"/>
      <c r="B11" s="185"/>
      <c r="C11" s="22" t="s">
        <v>5</v>
      </c>
      <c r="D11" s="29"/>
      <c r="E11" s="29"/>
      <c r="F11" s="30"/>
      <c r="G11" s="31"/>
      <c r="H11" s="3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7.25" customHeight="1" thickBot="1" x14ac:dyDescent="0.25">
      <c r="A12" s="16"/>
      <c r="B12" s="81" t="s">
        <v>16</v>
      </c>
      <c r="C12" s="82"/>
      <c r="D12" s="83">
        <f>SUM(D8:D11)</f>
        <v>1000</v>
      </c>
      <c r="E12" s="83">
        <f>SUM(E8:E11)</f>
        <v>928.7</v>
      </c>
      <c r="F12" s="84">
        <f t="shared" si="2"/>
        <v>92.87</v>
      </c>
      <c r="G12" s="83">
        <f>SUM(G8:G11)</f>
        <v>928.7</v>
      </c>
      <c r="H12" s="85">
        <f t="shared" si="3"/>
        <v>92.87</v>
      </c>
    </row>
    <row r="13" spans="1:27" ht="30.75" customHeight="1" x14ac:dyDescent="0.2">
      <c r="A13" s="163">
        <v>3</v>
      </c>
      <c r="B13" s="58" t="s">
        <v>11</v>
      </c>
      <c r="C13" s="22" t="s">
        <v>7</v>
      </c>
      <c r="D13" s="42">
        <v>130730.5</v>
      </c>
      <c r="E13" s="42">
        <v>130730.5</v>
      </c>
      <c r="F13" s="42">
        <f>E13/D13*100</f>
        <v>100</v>
      </c>
      <c r="G13" s="42">
        <v>130730.5</v>
      </c>
      <c r="H13" s="45">
        <f>G13/D13*100</f>
        <v>100</v>
      </c>
    </row>
    <row r="14" spans="1:27" ht="21" customHeight="1" x14ac:dyDescent="0.2">
      <c r="A14" s="163"/>
      <c r="B14" s="183" t="s">
        <v>12</v>
      </c>
      <c r="C14" s="23" t="s">
        <v>6</v>
      </c>
      <c r="D14" s="29">
        <v>2457001.9</v>
      </c>
      <c r="E14" s="29">
        <v>2427796.7999999998</v>
      </c>
      <c r="F14" s="29">
        <f t="shared" ref="F14:F17" si="4">E14/D14*100</f>
        <v>98.811352160533531</v>
      </c>
      <c r="G14" s="29">
        <v>2427796.7999999998</v>
      </c>
      <c r="H14" s="46">
        <f t="shared" ref="H14:H17" si="5">G14/D14*100</f>
        <v>98.811352160533531</v>
      </c>
    </row>
    <row r="15" spans="1:27" ht="30" customHeight="1" x14ac:dyDescent="0.2">
      <c r="A15" s="163"/>
      <c r="B15" s="186"/>
      <c r="C15" s="24" t="s">
        <v>13</v>
      </c>
      <c r="D15" s="32">
        <v>892885.4</v>
      </c>
      <c r="E15" s="33">
        <v>888007</v>
      </c>
      <c r="F15" s="33">
        <f t="shared" si="4"/>
        <v>99.453636491312324</v>
      </c>
      <c r="G15" s="33">
        <v>888007</v>
      </c>
      <c r="H15" s="47">
        <f t="shared" si="5"/>
        <v>99.453636491312324</v>
      </c>
    </row>
    <row r="16" spans="1:27" ht="30" customHeight="1" x14ac:dyDescent="0.2">
      <c r="A16" s="163"/>
      <c r="B16" s="186"/>
      <c r="C16" s="22" t="s">
        <v>5</v>
      </c>
      <c r="D16" s="29"/>
      <c r="E16" s="29"/>
      <c r="F16" s="29"/>
      <c r="G16" s="94"/>
      <c r="H16" s="46"/>
    </row>
    <row r="17" spans="1:11" ht="19.5" customHeight="1" thickBot="1" x14ac:dyDescent="0.25">
      <c r="A17" s="164"/>
      <c r="B17" s="81" t="s">
        <v>16</v>
      </c>
      <c r="C17" s="87"/>
      <c r="D17" s="83">
        <f>SUM(D13:D16)</f>
        <v>3480617.8</v>
      </c>
      <c r="E17" s="83">
        <f>SUM(E13:E16)</f>
        <v>3446534.3</v>
      </c>
      <c r="F17" s="84">
        <f t="shared" si="4"/>
        <v>99.020762923179902</v>
      </c>
      <c r="G17" s="83">
        <f>SUM(G13:G16)</f>
        <v>3446534.3</v>
      </c>
      <c r="H17" s="85">
        <f t="shared" si="5"/>
        <v>99.020762923179902</v>
      </c>
      <c r="I17" s="10"/>
      <c r="J17" s="10"/>
      <c r="K17" s="10"/>
    </row>
    <row r="18" spans="1:11" ht="32.25" customHeight="1" x14ac:dyDescent="0.2">
      <c r="A18" s="163">
        <v>4</v>
      </c>
      <c r="B18" s="177" t="s">
        <v>18</v>
      </c>
      <c r="C18" s="91" t="s">
        <v>7</v>
      </c>
      <c r="D18" s="92">
        <v>2094.1999999999998</v>
      </c>
      <c r="E18" s="92">
        <v>2061</v>
      </c>
      <c r="F18" s="92">
        <f t="shared" ref="F18:F24" si="6">E18/D18*100</f>
        <v>98.414669086047184</v>
      </c>
      <c r="G18" s="92">
        <v>2061</v>
      </c>
      <c r="H18" s="93">
        <f t="shared" ref="H18:H24" si="7">G18/D18*100</f>
        <v>98.414669086047184</v>
      </c>
    </row>
    <row r="19" spans="1:11" ht="30.75" customHeight="1" x14ac:dyDescent="0.2">
      <c r="A19" s="163"/>
      <c r="B19" s="178"/>
      <c r="C19" s="22" t="s">
        <v>47</v>
      </c>
      <c r="D19" s="43">
        <v>91476.800000000003</v>
      </c>
      <c r="E19" s="43">
        <v>91745.3</v>
      </c>
      <c r="F19" s="43">
        <f t="shared" si="6"/>
        <v>100.29351704475889</v>
      </c>
      <c r="G19" s="43">
        <v>91745.3</v>
      </c>
      <c r="H19" s="44">
        <f t="shared" si="7"/>
        <v>100.29351704475889</v>
      </c>
    </row>
    <row r="20" spans="1:11" ht="18.75" customHeight="1" x14ac:dyDescent="0.2">
      <c r="A20" s="163"/>
      <c r="B20" s="178"/>
      <c r="C20" s="23" t="s">
        <v>6</v>
      </c>
      <c r="D20" s="30">
        <v>4890.2</v>
      </c>
      <c r="E20" s="30">
        <v>4812.7</v>
      </c>
      <c r="F20" s="30">
        <f t="shared" si="6"/>
        <v>98.415197742423615</v>
      </c>
      <c r="G20" s="30">
        <v>4812.7</v>
      </c>
      <c r="H20" s="31">
        <f t="shared" si="7"/>
        <v>98.415197742423615</v>
      </c>
    </row>
    <row r="21" spans="1:11" ht="33.75" customHeight="1" x14ac:dyDescent="0.2">
      <c r="A21" s="163"/>
      <c r="B21" s="179"/>
      <c r="C21" s="26" t="s">
        <v>46</v>
      </c>
      <c r="D21" s="56">
        <v>55711.8</v>
      </c>
      <c r="E21" s="30">
        <v>111015.4</v>
      </c>
      <c r="F21" s="30">
        <f t="shared" si="6"/>
        <v>199.26730064366973</v>
      </c>
      <c r="G21" s="30">
        <v>111015.4</v>
      </c>
      <c r="H21" s="44">
        <f t="shared" si="7"/>
        <v>199.26730064366973</v>
      </c>
    </row>
    <row r="22" spans="1:11" ht="31.5" customHeight="1" x14ac:dyDescent="0.2">
      <c r="A22" s="163"/>
      <c r="B22" s="179"/>
      <c r="C22" s="24" t="s">
        <v>13</v>
      </c>
      <c r="D22" s="57">
        <v>4086.2</v>
      </c>
      <c r="E22" s="34">
        <v>4070</v>
      </c>
      <c r="F22" s="34">
        <f t="shared" si="6"/>
        <v>99.603543634672803</v>
      </c>
      <c r="G22" s="34">
        <v>4070</v>
      </c>
      <c r="H22" s="35">
        <f t="shared" si="7"/>
        <v>99.603543634672803</v>
      </c>
    </row>
    <row r="23" spans="1:11" ht="21" customHeight="1" x14ac:dyDescent="0.2">
      <c r="A23" s="163"/>
      <c r="B23" s="180"/>
      <c r="C23" s="22" t="s">
        <v>5</v>
      </c>
      <c r="D23" s="30">
        <v>741662</v>
      </c>
      <c r="E23" s="30">
        <v>832337.7</v>
      </c>
      <c r="F23" s="30">
        <f t="shared" si="6"/>
        <v>112.22601400638025</v>
      </c>
      <c r="G23" s="30">
        <v>832337.7</v>
      </c>
      <c r="H23" s="31">
        <f t="shared" si="7"/>
        <v>112.22601400638025</v>
      </c>
    </row>
    <row r="24" spans="1:11" ht="18" customHeight="1" thickBot="1" x14ac:dyDescent="0.25">
      <c r="A24" s="164"/>
      <c r="B24" s="81" t="s">
        <v>16</v>
      </c>
      <c r="C24" s="87"/>
      <c r="D24" s="83">
        <f>SUM(D18:D23)</f>
        <v>899921.2</v>
      </c>
      <c r="E24" s="83">
        <f>SUM(E18:E23)</f>
        <v>1046042.1</v>
      </c>
      <c r="F24" s="84">
        <f t="shared" si="6"/>
        <v>116.23707720187058</v>
      </c>
      <c r="G24" s="83">
        <f>SUM(G18:G23)</f>
        <v>1046042.1</v>
      </c>
      <c r="H24" s="85">
        <f t="shared" si="7"/>
        <v>116.23707720187058</v>
      </c>
      <c r="I24" s="10"/>
      <c r="J24" s="10"/>
      <c r="K24" s="10"/>
    </row>
    <row r="25" spans="1:11" ht="29.25" customHeight="1" x14ac:dyDescent="0.2">
      <c r="A25" s="163">
        <v>5</v>
      </c>
      <c r="B25" s="21" t="s">
        <v>23</v>
      </c>
      <c r="C25" s="22" t="s">
        <v>7</v>
      </c>
      <c r="D25" s="42"/>
      <c r="E25" s="42"/>
      <c r="F25" s="43"/>
      <c r="G25" s="44"/>
      <c r="H25" s="44"/>
    </row>
    <row r="26" spans="1:11" ht="16.5" customHeight="1" x14ac:dyDescent="0.2">
      <c r="A26" s="163"/>
      <c r="B26" s="169" t="s">
        <v>24</v>
      </c>
      <c r="C26" s="23" t="s">
        <v>6</v>
      </c>
      <c r="D26" s="29"/>
      <c r="E26" s="29"/>
      <c r="F26" s="30"/>
      <c r="G26" s="31"/>
      <c r="H26" s="31"/>
    </row>
    <row r="27" spans="1:11" ht="20.25" customHeight="1" x14ac:dyDescent="0.2">
      <c r="A27" s="163"/>
      <c r="B27" s="169"/>
      <c r="C27" s="24" t="s">
        <v>13</v>
      </c>
      <c r="D27" s="48">
        <v>11000</v>
      </c>
      <c r="E27" s="33">
        <v>6884.6</v>
      </c>
      <c r="F27" s="34">
        <f t="shared" ref="F27:F29" si="8">E27/D27*100</f>
        <v>62.587272727272733</v>
      </c>
      <c r="G27" s="33">
        <v>6884.6</v>
      </c>
      <c r="H27" s="35">
        <f t="shared" ref="H27:H44" si="9">G27/D27*100</f>
        <v>62.587272727272733</v>
      </c>
    </row>
    <row r="28" spans="1:11" ht="20.25" customHeight="1" x14ac:dyDescent="0.2">
      <c r="A28" s="163"/>
      <c r="B28" s="170"/>
      <c r="C28" s="22" t="s">
        <v>5</v>
      </c>
      <c r="D28" s="90"/>
      <c r="E28" s="29"/>
      <c r="F28" s="34"/>
      <c r="G28" s="31"/>
      <c r="H28" s="31"/>
    </row>
    <row r="29" spans="1:11" ht="21" customHeight="1" thickBot="1" x14ac:dyDescent="0.25">
      <c r="A29" s="164"/>
      <c r="B29" s="89" t="s">
        <v>16</v>
      </c>
      <c r="C29" s="87"/>
      <c r="D29" s="83">
        <f>SUM(D25:D28)</f>
        <v>11000</v>
      </c>
      <c r="E29" s="83">
        <f>SUM(E25:E28)</f>
        <v>6884.6</v>
      </c>
      <c r="F29" s="84">
        <f t="shared" si="8"/>
        <v>62.587272727272733</v>
      </c>
      <c r="G29" s="83">
        <f>SUM(G25:G28)</f>
        <v>6884.6</v>
      </c>
      <c r="H29" s="85">
        <f t="shared" si="9"/>
        <v>62.587272727272733</v>
      </c>
      <c r="I29" s="10"/>
      <c r="J29" s="10"/>
      <c r="K29" s="10"/>
    </row>
    <row r="30" spans="1:11" ht="54.75" customHeight="1" x14ac:dyDescent="0.2">
      <c r="A30" s="164">
        <v>6</v>
      </c>
      <c r="B30" s="61" t="s">
        <v>19</v>
      </c>
      <c r="C30" s="62" t="s">
        <v>7</v>
      </c>
      <c r="D30" s="42"/>
      <c r="E30" s="42"/>
      <c r="F30" s="43"/>
      <c r="G30" s="44"/>
      <c r="H30" s="44"/>
    </row>
    <row r="31" spans="1:11" ht="17.25" customHeight="1" x14ac:dyDescent="0.2">
      <c r="A31" s="163"/>
      <c r="B31" s="181" t="s">
        <v>20</v>
      </c>
      <c r="C31" s="23" t="s">
        <v>6</v>
      </c>
      <c r="D31" s="29"/>
      <c r="E31" s="29"/>
      <c r="F31" s="30"/>
      <c r="G31" s="31"/>
      <c r="H31" s="31"/>
    </row>
    <row r="32" spans="1:11" ht="20.25" customHeight="1" x14ac:dyDescent="0.2">
      <c r="A32" s="163"/>
      <c r="B32" s="181"/>
      <c r="C32" s="24" t="s">
        <v>13</v>
      </c>
      <c r="D32" s="32"/>
      <c r="E32" s="33"/>
      <c r="F32" s="34"/>
      <c r="G32" s="35"/>
      <c r="H32" s="35"/>
    </row>
    <row r="33" spans="1:27" ht="19.5" customHeight="1" x14ac:dyDescent="0.2">
      <c r="A33" s="163"/>
      <c r="B33" s="88"/>
      <c r="C33" s="26" t="s">
        <v>5</v>
      </c>
      <c r="D33" s="49"/>
      <c r="E33" s="30"/>
      <c r="F33" s="30"/>
      <c r="G33" s="31"/>
      <c r="H33" s="31"/>
    </row>
    <row r="34" spans="1:27" ht="21.75" customHeight="1" thickBot="1" x14ac:dyDescent="0.25">
      <c r="A34" s="164"/>
      <c r="B34" s="81" t="s">
        <v>16</v>
      </c>
      <c r="C34" s="87"/>
      <c r="D34" s="83">
        <f>SUM(D30:D33)</f>
        <v>0</v>
      </c>
      <c r="E34" s="83">
        <f>SUM(E30:E33)</f>
        <v>0</v>
      </c>
      <c r="F34" s="84"/>
      <c r="G34" s="83">
        <f>SUM(G30:G33)</f>
        <v>0</v>
      </c>
      <c r="H34" s="85"/>
      <c r="I34" s="10"/>
      <c r="J34" s="10"/>
      <c r="K34" s="10"/>
    </row>
    <row r="35" spans="1:27" s="2" customFormat="1" ht="59.25" customHeight="1" x14ac:dyDescent="0.2">
      <c r="A35" s="163">
        <v>7</v>
      </c>
      <c r="B35" s="21" t="s">
        <v>22</v>
      </c>
      <c r="C35" s="22" t="s">
        <v>7</v>
      </c>
      <c r="D35" s="42"/>
      <c r="E35" s="42"/>
      <c r="F35" s="43"/>
      <c r="G35" s="44"/>
      <c r="H35" s="44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s="2" customFormat="1" ht="18" customHeight="1" x14ac:dyDescent="0.2">
      <c r="A36" s="163"/>
      <c r="B36" s="178" t="s">
        <v>21</v>
      </c>
      <c r="C36" s="23" t="s">
        <v>6</v>
      </c>
      <c r="D36" s="29">
        <v>21853.1</v>
      </c>
      <c r="E36" s="29">
        <v>21853.1</v>
      </c>
      <c r="F36" s="30">
        <f t="shared" ref="F36:F39" si="10">E36/D36*100</f>
        <v>100</v>
      </c>
      <c r="G36" s="29">
        <v>21853.1</v>
      </c>
      <c r="H36" s="31">
        <f t="shared" ref="H36:H39" si="11">G36/D36*100</f>
        <v>100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s="2" customFormat="1" ht="25.5" customHeight="1" x14ac:dyDescent="0.2">
      <c r="A37" s="163"/>
      <c r="B37" s="178"/>
      <c r="C37" s="24" t="s">
        <v>13</v>
      </c>
      <c r="D37" s="32">
        <v>263759.59999999998</v>
      </c>
      <c r="E37" s="33">
        <v>262976.59999999998</v>
      </c>
      <c r="F37" s="34">
        <f t="shared" si="10"/>
        <v>99.703138767271398</v>
      </c>
      <c r="G37" s="33">
        <v>262976.59999999998</v>
      </c>
      <c r="H37" s="35">
        <f t="shared" si="11"/>
        <v>99.703138767271398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s="2" customFormat="1" ht="17.25" customHeight="1" x14ac:dyDescent="0.2">
      <c r="A38" s="163"/>
      <c r="B38" s="180"/>
      <c r="C38" s="22" t="s">
        <v>5</v>
      </c>
      <c r="D38" s="29"/>
      <c r="E38" s="29"/>
      <c r="F38" s="30"/>
      <c r="G38" s="31"/>
      <c r="H38" s="3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2" customFormat="1" ht="22.5" customHeight="1" thickBot="1" x14ac:dyDescent="0.25">
      <c r="A39" s="164"/>
      <c r="B39" s="81" t="s">
        <v>16</v>
      </c>
      <c r="C39" s="87"/>
      <c r="D39" s="83">
        <f>SUM(D35:D38)</f>
        <v>285612.69999999995</v>
      </c>
      <c r="E39" s="83">
        <f>SUM(E35:E38)</f>
        <v>284829.69999999995</v>
      </c>
      <c r="F39" s="84">
        <f t="shared" si="10"/>
        <v>99.725852526865935</v>
      </c>
      <c r="G39" s="83">
        <f>SUM(G35:G38)</f>
        <v>284829.69999999995</v>
      </c>
      <c r="H39" s="85">
        <f t="shared" si="11"/>
        <v>99.725852526865935</v>
      </c>
      <c r="I39" s="9"/>
      <c r="J39" s="9"/>
      <c r="K39" s="9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32.25" customHeight="1" x14ac:dyDescent="0.2">
      <c r="A40" s="163">
        <v>8</v>
      </c>
      <c r="B40" s="21" t="s">
        <v>25</v>
      </c>
      <c r="C40" s="22" t="s">
        <v>7</v>
      </c>
      <c r="D40" s="42"/>
      <c r="E40" s="42"/>
      <c r="F40" s="43"/>
      <c r="G40" s="44"/>
      <c r="H40" s="44"/>
    </row>
    <row r="41" spans="1:27" ht="25.5" customHeight="1" x14ac:dyDescent="0.2">
      <c r="A41" s="163"/>
      <c r="B41" s="161" t="s">
        <v>26</v>
      </c>
      <c r="C41" s="23" t="s">
        <v>6</v>
      </c>
      <c r="D41" s="29">
        <v>62776.7</v>
      </c>
      <c r="E41" s="29">
        <v>9748.2000000000007</v>
      </c>
      <c r="F41" s="30">
        <f t="shared" ref="F41:F44" si="12">E41/D41*100</f>
        <v>15.528372787993</v>
      </c>
      <c r="G41" s="29">
        <v>9748.2000000000007</v>
      </c>
      <c r="H41" s="31">
        <f t="shared" si="9"/>
        <v>15.528372787993</v>
      </c>
    </row>
    <row r="42" spans="1:27" ht="36" customHeight="1" x14ac:dyDescent="0.2">
      <c r="A42" s="163"/>
      <c r="B42" s="161"/>
      <c r="C42" s="24" t="s">
        <v>13</v>
      </c>
      <c r="D42" s="32">
        <v>88178.3</v>
      </c>
      <c r="E42" s="33">
        <v>88149.3</v>
      </c>
      <c r="F42" s="34">
        <f t="shared" si="12"/>
        <v>99.967112089935966</v>
      </c>
      <c r="G42" s="33">
        <v>88149.3</v>
      </c>
      <c r="H42" s="35">
        <f t="shared" si="9"/>
        <v>99.967112089935966</v>
      </c>
    </row>
    <row r="43" spans="1:27" ht="18" customHeight="1" x14ac:dyDescent="0.2">
      <c r="A43" s="163"/>
      <c r="B43" s="162"/>
      <c r="C43" s="22" t="s">
        <v>5</v>
      </c>
      <c r="D43" s="29"/>
      <c r="E43" s="29"/>
      <c r="F43" s="30"/>
      <c r="G43" s="31"/>
      <c r="H43" s="31"/>
    </row>
    <row r="44" spans="1:27" ht="21" customHeight="1" thickBot="1" x14ac:dyDescent="0.25">
      <c r="A44" s="164"/>
      <c r="B44" s="81" t="s">
        <v>16</v>
      </c>
      <c r="C44" s="87"/>
      <c r="D44" s="83">
        <f>SUM(D40:D43)</f>
        <v>150955</v>
      </c>
      <c r="E44" s="83">
        <f>SUM(E40:E43)</f>
        <v>97897.5</v>
      </c>
      <c r="F44" s="84">
        <f t="shared" si="12"/>
        <v>64.852108244178737</v>
      </c>
      <c r="G44" s="83">
        <f>SUM(G40:G43)</f>
        <v>97897.5</v>
      </c>
      <c r="H44" s="85">
        <f t="shared" si="9"/>
        <v>64.852108244178737</v>
      </c>
      <c r="I44" s="10"/>
      <c r="J44" s="10"/>
      <c r="K44" s="10"/>
    </row>
    <row r="45" spans="1:27" ht="33" customHeight="1" x14ac:dyDescent="0.2">
      <c r="A45" s="163">
        <v>9</v>
      </c>
      <c r="B45" s="21" t="s">
        <v>27</v>
      </c>
      <c r="C45" s="22" t="s">
        <v>7</v>
      </c>
      <c r="D45" s="42"/>
      <c r="E45" s="42"/>
      <c r="F45" s="43"/>
      <c r="G45" s="44"/>
      <c r="H45" s="44"/>
    </row>
    <row r="46" spans="1:27" ht="22.5" customHeight="1" x14ac:dyDescent="0.2">
      <c r="A46" s="163"/>
      <c r="B46" s="161" t="s">
        <v>28</v>
      </c>
      <c r="C46" s="23" t="s">
        <v>6</v>
      </c>
      <c r="D46" s="29">
        <v>50000</v>
      </c>
      <c r="E46" s="29">
        <v>0</v>
      </c>
      <c r="F46" s="30">
        <f t="shared" ref="F46:F49" si="13">E46/D46*100</f>
        <v>0</v>
      </c>
      <c r="G46" s="29">
        <v>0</v>
      </c>
      <c r="H46" s="31">
        <f t="shared" ref="H46:H49" si="14">G46/D46*100</f>
        <v>0</v>
      </c>
    </row>
    <row r="47" spans="1:27" ht="28.5" customHeight="1" x14ac:dyDescent="0.2">
      <c r="A47" s="163"/>
      <c r="B47" s="161"/>
      <c r="C47" s="24" t="s">
        <v>13</v>
      </c>
      <c r="D47" s="32">
        <v>2000</v>
      </c>
      <c r="E47" s="33">
        <v>2000</v>
      </c>
      <c r="F47" s="34">
        <f t="shared" si="13"/>
        <v>100</v>
      </c>
      <c r="G47" s="33">
        <v>2000</v>
      </c>
      <c r="H47" s="35">
        <f t="shared" si="14"/>
        <v>100</v>
      </c>
    </row>
    <row r="48" spans="1:27" ht="21" customHeight="1" thickBot="1" x14ac:dyDescent="0.25">
      <c r="A48" s="163"/>
      <c r="B48" s="161"/>
      <c r="C48" s="25" t="s">
        <v>5</v>
      </c>
      <c r="D48" s="36"/>
      <c r="E48" s="37"/>
      <c r="F48" s="37"/>
      <c r="G48" s="38"/>
      <c r="H48" s="38"/>
    </row>
    <row r="49" spans="1:11" s="6" customFormat="1" ht="20.25" customHeight="1" thickBot="1" x14ac:dyDescent="0.25">
      <c r="A49" s="164"/>
      <c r="B49" s="80" t="s">
        <v>16</v>
      </c>
      <c r="C49" s="17"/>
      <c r="D49" s="39">
        <f>SUM(D45:D48)</f>
        <v>52000</v>
      </c>
      <c r="E49" s="39">
        <f>SUM(E45:E48)</f>
        <v>2000</v>
      </c>
      <c r="F49" s="40">
        <f t="shared" si="13"/>
        <v>3.8461538461538463</v>
      </c>
      <c r="G49" s="39">
        <f>SUM(G45:G48)</f>
        <v>2000</v>
      </c>
      <c r="H49" s="41">
        <f t="shared" si="14"/>
        <v>3.8461538461538463</v>
      </c>
      <c r="I49" s="10"/>
      <c r="J49" s="10"/>
      <c r="K49" s="10"/>
    </row>
    <row r="50" spans="1:11" ht="31.5" customHeight="1" x14ac:dyDescent="0.2">
      <c r="A50" s="163">
        <v>10</v>
      </c>
      <c r="B50" s="21" t="s">
        <v>29</v>
      </c>
      <c r="C50" s="22" t="s">
        <v>7</v>
      </c>
      <c r="D50" s="42"/>
      <c r="E50" s="42"/>
      <c r="F50" s="43"/>
      <c r="G50" s="42"/>
      <c r="H50" s="44"/>
    </row>
    <row r="51" spans="1:11" ht="18" customHeight="1" x14ac:dyDescent="0.2">
      <c r="A51" s="163"/>
      <c r="B51" s="161" t="s">
        <v>30</v>
      </c>
      <c r="C51" s="23" t="s">
        <v>6</v>
      </c>
      <c r="D51" s="29">
        <v>738</v>
      </c>
      <c r="E51" s="29">
        <v>738</v>
      </c>
      <c r="F51" s="30">
        <f t="shared" ref="F51:F57" si="15">E51/D51*100</f>
        <v>100</v>
      </c>
      <c r="G51" s="29">
        <v>738</v>
      </c>
      <c r="H51" s="31">
        <f t="shared" ref="H51:H57" si="16">G51/D51*100</f>
        <v>100</v>
      </c>
    </row>
    <row r="52" spans="1:11" ht="23.25" customHeight="1" x14ac:dyDescent="0.2">
      <c r="A52" s="163"/>
      <c r="B52" s="161"/>
      <c r="C52" s="24" t="s">
        <v>13</v>
      </c>
      <c r="D52" s="49">
        <v>22579.7</v>
      </c>
      <c r="E52" s="29">
        <v>22579.7</v>
      </c>
      <c r="F52" s="30">
        <f t="shared" si="15"/>
        <v>100</v>
      </c>
      <c r="G52" s="29">
        <v>22579.7</v>
      </c>
      <c r="H52" s="31">
        <f t="shared" si="16"/>
        <v>100</v>
      </c>
    </row>
    <row r="53" spans="1:11" ht="18" customHeight="1" x14ac:dyDescent="0.2">
      <c r="A53" s="163"/>
      <c r="B53" s="162"/>
      <c r="C53" s="22" t="s">
        <v>5</v>
      </c>
      <c r="D53" s="29"/>
      <c r="E53" s="30"/>
      <c r="F53" s="30"/>
      <c r="G53" s="31"/>
      <c r="H53" s="31"/>
    </row>
    <row r="54" spans="1:11" s="6" customFormat="1" ht="20.25" customHeight="1" thickBot="1" x14ac:dyDescent="0.25">
      <c r="A54" s="164"/>
      <c r="B54" s="81" t="s">
        <v>16</v>
      </c>
      <c r="C54" s="87"/>
      <c r="D54" s="83">
        <f>SUM(D50:D53)</f>
        <v>23317.7</v>
      </c>
      <c r="E54" s="83">
        <f>SUM(E50:E53)</f>
        <v>23317.7</v>
      </c>
      <c r="F54" s="84">
        <f t="shared" si="15"/>
        <v>100</v>
      </c>
      <c r="G54" s="83">
        <f>SUM(G50:G53)</f>
        <v>23317.7</v>
      </c>
      <c r="H54" s="85">
        <f t="shared" si="16"/>
        <v>100</v>
      </c>
      <c r="I54" s="10"/>
      <c r="J54" s="10"/>
      <c r="K54" s="10"/>
    </row>
    <row r="55" spans="1:11" ht="30.75" customHeight="1" x14ac:dyDescent="0.2">
      <c r="A55" s="163">
        <v>11</v>
      </c>
      <c r="B55" s="21" t="s">
        <v>31</v>
      </c>
      <c r="C55" s="22" t="s">
        <v>7</v>
      </c>
      <c r="D55" s="42">
        <v>8904</v>
      </c>
      <c r="E55" s="42">
        <v>8904</v>
      </c>
      <c r="F55" s="43">
        <f t="shared" si="15"/>
        <v>100</v>
      </c>
      <c r="G55" s="42">
        <v>8904</v>
      </c>
      <c r="H55" s="44">
        <f t="shared" si="16"/>
        <v>100</v>
      </c>
      <c r="I55" s="10"/>
    </row>
    <row r="56" spans="1:11" ht="18.75" customHeight="1" x14ac:dyDescent="0.2">
      <c r="A56" s="163"/>
      <c r="B56" s="161" t="s">
        <v>30</v>
      </c>
      <c r="C56" s="23" t="s">
        <v>6</v>
      </c>
      <c r="D56" s="29">
        <v>3816</v>
      </c>
      <c r="E56" s="30">
        <v>3816</v>
      </c>
      <c r="F56" s="30">
        <f t="shared" si="15"/>
        <v>100</v>
      </c>
      <c r="G56" s="30">
        <v>3816</v>
      </c>
      <c r="H56" s="31">
        <f t="shared" si="16"/>
        <v>100</v>
      </c>
      <c r="I56" s="10"/>
    </row>
    <row r="57" spans="1:11" ht="22.5" customHeight="1" x14ac:dyDescent="0.2">
      <c r="A57" s="163"/>
      <c r="B57" s="161"/>
      <c r="C57" s="24" t="s">
        <v>13</v>
      </c>
      <c r="D57" s="32">
        <v>9308.6</v>
      </c>
      <c r="E57" s="34">
        <v>9303.9</v>
      </c>
      <c r="F57" s="34">
        <f t="shared" si="15"/>
        <v>99.949509056141622</v>
      </c>
      <c r="G57" s="34">
        <v>9303.9</v>
      </c>
      <c r="H57" s="35">
        <f t="shared" si="16"/>
        <v>99.949509056141622</v>
      </c>
      <c r="I57" s="10"/>
      <c r="J57" s="10"/>
    </row>
    <row r="58" spans="1:11" ht="16.5" customHeight="1" x14ac:dyDescent="0.2">
      <c r="A58" s="163"/>
      <c r="B58" s="162"/>
      <c r="C58" s="22" t="s">
        <v>5</v>
      </c>
      <c r="D58" s="29"/>
      <c r="E58" s="30"/>
      <c r="F58" s="30"/>
      <c r="G58" s="31"/>
      <c r="H58" s="31"/>
      <c r="I58" s="10"/>
    </row>
    <row r="59" spans="1:11" s="6" customFormat="1" ht="19.5" customHeight="1" thickBot="1" x14ac:dyDescent="0.25">
      <c r="A59" s="164"/>
      <c r="B59" s="81" t="s">
        <v>16</v>
      </c>
      <c r="C59" s="82"/>
      <c r="D59" s="83">
        <f>SUM(D55:D58)</f>
        <v>22028.6</v>
      </c>
      <c r="E59" s="83">
        <f>SUM(E55:E58)</f>
        <v>22023.9</v>
      </c>
      <c r="F59" s="84">
        <f t="shared" ref="F59" si="17">E59/D59*100</f>
        <v>99.978664100305977</v>
      </c>
      <c r="G59" s="83">
        <f>SUM(G55:G58)</f>
        <v>22023.9</v>
      </c>
      <c r="H59" s="85">
        <f t="shared" ref="H59" si="18">G59/D59*100</f>
        <v>99.978664100305977</v>
      </c>
      <c r="I59" s="10"/>
      <c r="J59" s="10"/>
      <c r="K59" s="10"/>
    </row>
    <row r="60" spans="1:11" ht="32.25" customHeight="1" x14ac:dyDescent="0.2">
      <c r="A60" s="163">
        <v>12</v>
      </c>
      <c r="B60" s="21" t="s">
        <v>32</v>
      </c>
      <c r="C60" s="22" t="s">
        <v>7</v>
      </c>
      <c r="D60" s="42"/>
      <c r="E60" s="42"/>
      <c r="F60" s="43"/>
      <c r="G60" s="50"/>
      <c r="H60" s="50"/>
      <c r="I60" s="10"/>
    </row>
    <row r="61" spans="1:11" ht="20.25" customHeight="1" x14ac:dyDescent="0.2">
      <c r="A61" s="163"/>
      <c r="B61" s="167" t="s">
        <v>30</v>
      </c>
      <c r="C61" s="23" t="s">
        <v>6</v>
      </c>
      <c r="D61" s="29">
        <v>2000</v>
      </c>
      <c r="E61" s="30">
        <v>2000</v>
      </c>
      <c r="F61" s="34">
        <f t="shared" ref="F61:F64" si="19">E61/D61*100</f>
        <v>100</v>
      </c>
      <c r="G61" s="30">
        <v>2000</v>
      </c>
      <c r="H61" s="51">
        <f t="shared" ref="H61:H64" si="20">G61/D61*100</f>
        <v>100</v>
      </c>
    </row>
    <row r="62" spans="1:11" ht="22.5" customHeight="1" x14ac:dyDescent="0.2">
      <c r="A62" s="163"/>
      <c r="B62" s="167"/>
      <c r="C62" s="24" t="s">
        <v>13</v>
      </c>
      <c r="D62" s="32">
        <v>2140</v>
      </c>
      <c r="E62" s="34">
        <v>2005</v>
      </c>
      <c r="F62" s="34">
        <f t="shared" si="19"/>
        <v>93.691588785046733</v>
      </c>
      <c r="G62" s="34">
        <v>2005</v>
      </c>
      <c r="H62" s="51">
        <f t="shared" si="20"/>
        <v>93.691588785046733</v>
      </c>
    </row>
    <row r="63" spans="1:11" ht="15" customHeight="1" x14ac:dyDescent="0.2">
      <c r="A63" s="163"/>
      <c r="B63" s="168"/>
      <c r="C63" s="22" t="s">
        <v>5</v>
      </c>
      <c r="D63" s="29"/>
      <c r="E63" s="30"/>
      <c r="F63" s="30"/>
      <c r="G63" s="31"/>
      <c r="H63" s="52"/>
    </row>
    <row r="64" spans="1:11" ht="16.5" customHeight="1" thickBot="1" x14ac:dyDescent="0.25">
      <c r="A64" s="164"/>
      <c r="B64" s="81" t="s">
        <v>16</v>
      </c>
      <c r="C64" s="82"/>
      <c r="D64" s="83">
        <f>SUM(D60:D63)</f>
        <v>4140</v>
      </c>
      <c r="E64" s="83">
        <f>SUM(E60:E63)</f>
        <v>4005</v>
      </c>
      <c r="F64" s="84">
        <f t="shared" si="19"/>
        <v>96.739130434782609</v>
      </c>
      <c r="G64" s="83">
        <f>SUM(G60:G63)</f>
        <v>4005</v>
      </c>
      <c r="H64" s="85">
        <f t="shared" si="20"/>
        <v>96.739130434782609</v>
      </c>
      <c r="I64" s="10"/>
      <c r="J64" s="10"/>
      <c r="K64" s="10"/>
    </row>
    <row r="65" spans="1:27" s="2" customFormat="1" ht="29.25" customHeight="1" x14ac:dyDescent="0.2">
      <c r="A65" s="171">
        <v>13</v>
      </c>
      <c r="B65" s="21" t="s">
        <v>33</v>
      </c>
      <c r="C65" s="22" t="s">
        <v>7</v>
      </c>
      <c r="D65" s="42">
        <v>912</v>
      </c>
      <c r="E65" s="42">
        <v>911.9</v>
      </c>
      <c r="F65" s="43">
        <f>E65/D65*100</f>
        <v>99.989035087719287</v>
      </c>
      <c r="G65" s="42">
        <v>911.9</v>
      </c>
      <c r="H65" s="44">
        <f>G65/D65*100</f>
        <v>99.989035087719287</v>
      </c>
      <c r="I65" s="11"/>
      <c r="J65" s="9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s="2" customFormat="1" ht="20.25" customHeight="1" x14ac:dyDescent="0.2">
      <c r="A66" s="172"/>
      <c r="B66" s="174" t="s">
        <v>34</v>
      </c>
      <c r="C66" s="23" t="s">
        <v>6</v>
      </c>
      <c r="D66" s="29">
        <v>2286.6</v>
      </c>
      <c r="E66" s="30">
        <v>2286.4</v>
      </c>
      <c r="F66" s="30">
        <f>E66/D66*100</f>
        <v>99.991253389311652</v>
      </c>
      <c r="G66" s="30">
        <v>2286.4</v>
      </c>
      <c r="H66" s="31">
        <f t="shared" ref="H66:H74" si="21">G66/D66*100</f>
        <v>99.991253389311652</v>
      </c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s="2" customFormat="1" ht="25.5" customHeight="1" x14ac:dyDescent="0.2">
      <c r="A67" s="172"/>
      <c r="B67" s="174"/>
      <c r="C67" s="24" t="s">
        <v>13</v>
      </c>
      <c r="D67" s="49">
        <v>3596.9</v>
      </c>
      <c r="E67" s="30">
        <v>2468.8000000000002</v>
      </c>
      <c r="F67" s="30">
        <f>E67/D67*100</f>
        <v>68.63688175929272</v>
      </c>
      <c r="G67" s="30">
        <v>2468.8000000000002</v>
      </c>
      <c r="H67" s="31">
        <f t="shared" si="21"/>
        <v>68.63688175929272</v>
      </c>
      <c r="I67" s="9"/>
      <c r="J67" s="9"/>
      <c r="K67" s="9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s="2" customFormat="1" ht="24.75" customHeight="1" x14ac:dyDescent="0.2">
      <c r="A68" s="172"/>
      <c r="B68" s="175"/>
      <c r="C68" s="22" t="s">
        <v>5</v>
      </c>
      <c r="D68" s="29">
        <v>12620.5</v>
      </c>
      <c r="E68" s="30">
        <v>7796.8</v>
      </c>
      <c r="F68" s="30">
        <f>E68/D68*100</f>
        <v>61.778851867992557</v>
      </c>
      <c r="G68" s="30">
        <v>7796.8</v>
      </c>
      <c r="H68" s="52">
        <f t="shared" si="21"/>
        <v>61.778851867992557</v>
      </c>
      <c r="I68" s="9"/>
      <c r="J68" s="7"/>
      <c r="K68" s="7"/>
      <c r="L68" s="7"/>
      <c r="M68" s="7"/>
      <c r="N68" s="11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s="2" customFormat="1" ht="17.25" customHeight="1" thickBot="1" x14ac:dyDescent="0.25">
      <c r="A69" s="173"/>
      <c r="B69" s="81" t="s">
        <v>16</v>
      </c>
      <c r="C69" s="82"/>
      <c r="D69" s="83">
        <f>SUM(D65:D68)</f>
        <v>19416</v>
      </c>
      <c r="E69" s="83">
        <f>SUM(E65:E68)</f>
        <v>13463.900000000001</v>
      </c>
      <c r="F69" s="84">
        <f t="shared" ref="F69" si="22">E69/D69*100</f>
        <v>69.344355170992998</v>
      </c>
      <c r="G69" s="83">
        <f>SUM(G65:G68)</f>
        <v>13463.900000000001</v>
      </c>
      <c r="H69" s="85">
        <f t="shared" ref="H69" si="23">G69/D69*100</f>
        <v>69.344355170992998</v>
      </c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28.5" customHeight="1" x14ac:dyDescent="0.2">
      <c r="A70" s="163">
        <v>14</v>
      </c>
      <c r="B70" s="21" t="s">
        <v>35</v>
      </c>
      <c r="C70" s="22" t="s">
        <v>7</v>
      </c>
      <c r="D70" s="42"/>
      <c r="E70" s="42"/>
      <c r="F70" s="43"/>
      <c r="G70" s="44"/>
      <c r="H70" s="44"/>
    </row>
    <row r="71" spans="1:27" ht="18" customHeight="1" x14ac:dyDescent="0.2">
      <c r="A71" s="163"/>
      <c r="B71" s="167" t="s">
        <v>36</v>
      </c>
      <c r="C71" s="23" t="s">
        <v>6</v>
      </c>
      <c r="D71" s="29">
        <v>10071</v>
      </c>
      <c r="E71" s="30">
        <v>10070.4</v>
      </c>
      <c r="F71" s="30">
        <f t="shared" ref="F71:F74" si="24">E71/D71*100</f>
        <v>99.99404229967233</v>
      </c>
      <c r="G71" s="30">
        <v>10070.4</v>
      </c>
      <c r="H71" s="31">
        <f t="shared" si="21"/>
        <v>99.99404229967233</v>
      </c>
    </row>
    <row r="72" spans="1:27" ht="22.5" customHeight="1" x14ac:dyDescent="0.2">
      <c r="A72" s="163"/>
      <c r="B72" s="167"/>
      <c r="C72" s="24" t="s">
        <v>13</v>
      </c>
      <c r="D72" s="32">
        <v>101.7</v>
      </c>
      <c r="E72" s="34">
        <v>101.7</v>
      </c>
      <c r="F72" s="34">
        <f t="shared" si="24"/>
        <v>100</v>
      </c>
      <c r="G72" s="34">
        <v>101.7</v>
      </c>
      <c r="H72" s="35">
        <f t="shared" si="21"/>
        <v>100</v>
      </c>
    </row>
    <row r="73" spans="1:27" ht="16.5" customHeight="1" x14ac:dyDescent="0.2">
      <c r="A73" s="163"/>
      <c r="B73" s="168"/>
      <c r="C73" s="22" t="s">
        <v>5</v>
      </c>
      <c r="D73" s="29"/>
      <c r="E73" s="30"/>
      <c r="F73" s="30"/>
      <c r="G73" s="31"/>
      <c r="H73" s="31"/>
    </row>
    <row r="74" spans="1:27" ht="23.25" customHeight="1" thickBot="1" x14ac:dyDescent="0.25">
      <c r="A74" s="164"/>
      <c r="B74" s="81" t="s">
        <v>16</v>
      </c>
      <c r="C74" s="82"/>
      <c r="D74" s="83">
        <f>SUM(D70:D73)</f>
        <v>10172.700000000001</v>
      </c>
      <c r="E74" s="83">
        <f>SUM(E70:E73)</f>
        <v>10172.1</v>
      </c>
      <c r="F74" s="84">
        <f t="shared" si="24"/>
        <v>99.994101860862898</v>
      </c>
      <c r="G74" s="83">
        <f>SUM(G70:G73)</f>
        <v>10172.1</v>
      </c>
      <c r="H74" s="85">
        <f t="shared" si="21"/>
        <v>99.994101860862898</v>
      </c>
      <c r="I74" s="10"/>
      <c r="J74" s="10"/>
      <c r="K74" s="10"/>
    </row>
    <row r="75" spans="1:27" ht="31.5" customHeight="1" x14ac:dyDescent="0.2">
      <c r="A75" s="163">
        <v>15</v>
      </c>
      <c r="B75" s="21" t="s">
        <v>37</v>
      </c>
      <c r="C75" s="22" t="s">
        <v>7</v>
      </c>
      <c r="D75" s="42">
        <v>1915.3</v>
      </c>
      <c r="E75" s="42">
        <v>1503.2</v>
      </c>
      <c r="F75" s="43">
        <f>E75/D75*100</f>
        <v>78.483788440453196</v>
      </c>
      <c r="G75" s="42">
        <v>1503.2</v>
      </c>
      <c r="H75" s="44">
        <f>G75/D75*100</f>
        <v>78.483788440453196</v>
      </c>
    </row>
    <row r="76" spans="1:27" ht="15.75" customHeight="1" x14ac:dyDescent="0.2">
      <c r="A76" s="163"/>
      <c r="B76" s="161" t="s">
        <v>36</v>
      </c>
      <c r="C76" s="23" t="s">
        <v>6</v>
      </c>
      <c r="D76" s="29">
        <v>2896.5</v>
      </c>
      <c r="E76" s="30">
        <v>2039.6</v>
      </c>
      <c r="F76" s="30">
        <f t="shared" ref="F76:F79" si="25">E76/D76*100</f>
        <v>70.416019333678577</v>
      </c>
      <c r="G76" s="30">
        <v>2039.6</v>
      </c>
      <c r="H76" s="31">
        <f t="shared" ref="H76:H79" si="26">G76/D76*100</f>
        <v>70.416019333678577</v>
      </c>
    </row>
    <row r="77" spans="1:27" ht="24.75" customHeight="1" x14ac:dyDescent="0.2">
      <c r="A77" s="163"/>
      <c r="B77" s="161"/>
      <c r="C77" s="24" t="s">
        <v>13</v>
      </c>
      <c r="D77" s="32">
        <v>500</v>
      </c>
      <c r="E77" s="34">
        <v>25</v>
      </c>
      <c r="F77" s="34">
        <f t="shared" si="25"/>
        <v>5</v>
      </c>
      <c r="G77" s="34">
        <v>25</v>
      </c>
      <c r="H77" s="35">
        <f t="shared" si="26"/>
        <v>5</v>
      </c>
    </row>
    <row r="78" spans="1:27" ht="17.25" customHeight="1" x14ac:dyDescent="0.2">
      <c r="A78" s="163"/>
      <c r="B78" s="162"/>
      <c r="C78" s="22" t="s">
        <v>5</v>
      </c>
      <c r="D78" s="29"/>
      <c r="E78" s="30"/>
      <c r="F78" s="30"/>
      <c r="G78" s="31"/>
      <c r="H78" s="31"/>
    </row>
    <row r="79" spans="1:27" ht="19.5" customHeight="1" thickBot="1" x14ac:dyDescent="0.25">
      <c r="A79" s="164"/>
      <c r="B79" s="81" t="s">
        <v>16</v>
      </c>
      <c r="C79" s="82"/>
      <c r="D79" s="83">
        <f>SUM(D75:D78)</f>
        <v>5311.8</v>
      </c>
      <c r="E79" s="83">
        <f>SUM(E75:E78)</f>
        <v>3567.8</v>
      </c>
      <c r="F79" s="84">
        <f t="shared" si="25"/>
        <v>67.167438533077302</v>
      </c>
      <c r="G79" s="83">
        <f>SUM(G75:G78)</f>
        <v>3567.8</v>
      </c>
      <c r="H79" s="85">
        <f t="shared" si="26"/>
        <v>67.167438533077302</v>
      </c>
      <c r="I79" s="10"/>
      <c r="J79" s="10"/>
      <c r="K79" s="10"/>
    </row>
    <row r="80" spans="1:27" s="3" customFormat="1" ht="29.25" customHeight="1" x14ac:dyDescent="0.2">
      <c r="A80" s="14">
        <v>16</v>
      </c>
      <c r="B80" s="21" t="s">
        <v>38</v>
      </c>
      <c r="C80" s="22" t="s">
        <v>7</v>
      </c>
      <c r="D80" s="42">
        <v>20312</v>
      </c>
      <c r="E80" s="42">
        <v>19593.3</v>
      </c>
      <c r="F80" s="43">
        <f>E80/D80*100</f>
        <v>96.461697518708149</v>
      </c>
      <c r="G80" s="42">
        <v>19593.3</v>
      </c>
      <c r="H80" s="50">
        <f>G80/D80*100</f>
        <v>96.461697518708149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s="3" customFormat="1" ht="17.25" customHeight="1" x14ac:dyDescent="0.2">
      <c r="A81" s="15"/>
      <c r="B81" s="167" t="s">
        <v>39</v>
      </c>
      <c r="C81" s="23" t="s">
        <v>6</v>
      </c>
      <c r="D81" s="29"/>
      <c r="E81" s="30"/>
      <c r="F81" s="30"/>
      <c r="G81" s="30"/>
      <c r="H81" s="5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s="3" customFormat="1" ht="23.25" customHeight="1" x14ac:dyDescent="0.2">
      <c r="A82" s="15"/>
      <c r="B82" s="167"/>
      <c r="C82" s="24" t="s">
        <v>13</v>
      </c>
      <c r="D82" s="32">
        <v>4690.8</v>
      </c>
      <c r="E82" s="34">
        <v>4683.1000000000004</v>
      </c>
      <c r="F82" s="43">
        <f>E82/D82*100</f>
        <v>99.835848895710754</v>
      </c>
      <c r="G82" s="34">
        <v>4683.1000000000004</v>
      </c>
      <c r="H82" s="44">
        <f>G82/D82*100</f>
        <v>99.835848895710754</v>
      </c>
      <c r="I82" s="13"/>
      <c r="J82" s="13"/>
      <c r="K82" s="13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s="3" customFormat="1" ht="21.75" customHeight="1" x14ac:dyDescent="0.2">
      <c r="A83" s="15"/>
      <c r="B83" s="168"/>
      <c r="C83" s="22" t="s">
        <v>5</v>
      </c>
      <c r="D83" s="29">
        <v>64260</v>
      </c>
      <c r="E83" s="30">
        <v>6750</v>
      </c>
      <c r="F83" s="86">
        <f>E83/D83*100</f>
        <v>10.504201680672269</v>
      </c>
      <c r="G83" s="30">
        <v>6750</v>
      </c>
      <c r="H83" s="86">
        <f>G83/D83*100</f>
        <v>10.504201680672269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s="3" customFormat="1" ht="18.75" customHeight="1" thickBot="1" x14ac:dyDescent="0.25">
      <c r="A84" s="18"/>
      <c r="B84" s="81" t="s">
        <v>16</v>
      </c>
      <c r="C84" s="82"/>
      <c r="D84" s="83">
        <f>SUM(D80:D83)</f>
        <v>89262.8</v>
      </c>
      <c r="E84" s="83">
        <f>SUM(E80:E83)</f>
        <v>31026.400000000001</v>
      </c>
      <c r="F84" s="84">
        <f t="shared" ref="F84" si="27">E84/D84*100</f>
        <v>34.758488418467714</v>
      </c>
      <c r="G84" s="83">
        <f>SUM(G80:G83)</f>
        <v>31026.400000000001</v>
      </c>
      <c r="H84" s="85">
        <f t="shared" ref="H84" si="28">G84/D84*100</f>
        <v>34.758488418467714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s="3" customFormat="1" ht="32.25" customHeight="1" x14ac:dyDescent="0.2">
      <c r="A85" s="14">
        <v>17</v>
      </c>
      <c r="B85" s="21" t="s">
        <v>40</v>
      </c>
      <c r="C85" s="22" t="s">
        <v>7</v>
      </c>
      <c r="D85" s="42"/>
      <c r="E85" s="42"/>
      <c r="F85" s="43"/>
      <c r="G85" s="50"/>
      <c r="H85" s="50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s="3" customFormat="1" ht="17.25" customHeight="1" x14ac:dyDescent="0.2">
      <c r="A86" s="15"/>
      <c r="B86" s="167" t="s">
        <v>39</v>
      </c>
      <c r="C86" s="23" t="s">
        <v>6</v>
      </c>
      <c r="D86" s="29"/>
      <c r="E86" s="29"/>
      <c r="F86" s="30"/>
      <c r="G86" s="52"/>
      <c r="H86" s="5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s="3" customFormat="1" ht="21" customHeight="1" x14ac:dyDescent="0.2">
      <c r="A87" s="15"/>
      <c r="B87" s="167"/>
      <c r="C87" s="24" t="s">
        <v>13</v>
      </c>
      <c r="D87" s="32">
        <v>6631.5</v>
      </c>
      <c r="E87" s="34">
        <v>4564.5</v>
      </c>
      <c r="F87" s="30">
        <f>E87/D87*100</f>
        <v>68.830581316444238</v>
      </c>
      <c r="G87" s="34">
        <v>4564.5</v>
      </c>
      <c r="H87" s="54">
        <f t="shared" ref="H87:H88" si="29">G87/D87*100</f>
        <v>68.830581316444238</v>
      </c>
      <c r="I87" s="13"/>
      <c r="J87" s="13"/>
      <c r="K87" s="13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s="3" customFormat="1" ht="27" customHeight="1" x14ac:dyDescent="0.2">
      <c r="A88" s="15"/>
      <c r="B88" s="168"/>
      <c r="C88" s="22" t="s">
        <v>5</v>
      </c>
      <c r="D88" s="29">
        <v>180960.5</v>
      </c>
      <c r="E88" s="30">
        <v>96091.4</v>
      </c>
      <c r="F88" s="30">
        <f>E88/D88*100</f>
        <v>53.100759558025089</v>
      </c>
      <c r="G88" s="30">
        <v>96091.4</v>
      </c>
      <c r="H88" s="30">
        <f t="shared" si="29"/>
        <v>53.100759558025089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s="3" customFormat="1" ht="21" customHeight="1" thickBot="1" x14ac:dyDescent="0.25">
      <c r="A89" s="19"/>
      <c r="B89" s="81" t="s">
        <v>16</v>
      </c>
      <c r="C89" s="82"/>
      <c r="D89" s="83">
        <f>SUM(D85:D88)</f>
        <v>187592</v>
      </c>
      <c r="E89" s="83">
        <f>SUM(E85:E88)</f>
        <v>100655.9</v>
      </c>
      <c r="F89" s="84">
        <f t="shared" ref="F89" si="30">E89/D89*100</f>
        <v>53.656819054117442</v>
      </c>
      <c r="G89" s="83">
        <f>SUM(G85:G88)</f>
        <v>100655.9</v>
      </c>
      <c r="H89" s="85">
        <f t="shared" ref="H89" si="31">G89/D89*100</f>
        <v>53.656819054117442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s="3" customFormat="1" ht="16.5" customHeight="1" x14ac:dyDescent="0.2">
      <c r="A90" s="14">
        <v>18</v>
      </c>
      <c r="B90" s="21" t="s">
        <v>41</v>
      </c>
      <c r="C90" s="22" t="s">
        <v>7</v>
      </c>
      <c r="D90" s="42"/>
      <c r="E90" s="42"/>
      <c r="F90" s="43"/>
      <c r="G90" s="50"/>
      <c r="H90" s="50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s="3" customFormat="1" ht="21" customHeight="1" x14ac:dyDescent="0.2">
      <c r="A91" s="15"/>
      <c r="B91" s="169" t="s">
        <v>42</v>
      </c>
      <c r="C91" s="23" t="s">
        <v>6</v>
      </c>
      <c r="D91" s="29"/>
      <c r="E91" s="30"/>
      <c r="F91" s="30"/>
      <c r="G91" s="52"/>
      <c r="H91" s="5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s="3" customFormat="1" ht="19.5" customHeight="1" x14ac:dyDescent="0.2">
      <c r="A92" s="15"/>
      <c r="B92" s="169"/>
      <c r="C92" s="24" t="s">
        <v>13</v>
      </c>
      <c r="D92" s="32"/>
      <c r="E92" s="34"/>
      <c r="F92" s="34"/>
      <c r="G92" s="51"/>
      <c r="H92" s="51"/>
      <c r="I92" s="13"/>
      <c r="J92" s="13"/>
      <c r="K92" s="13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s="3" customFormat="1" ht="17.25" customHeight="1" x14ac:dyDescent="0.2">
      <c r="A93" s="15"/>
      <c r="B93" s="170"/>
      <c r="C93" s="22" t="s">
        <v>5</v>
      </c>
      <c r="D93" s="29"/>
      <c r="E93" s="30"/>
      <c r="F93" s="30"/>
      <c r="G93" s="30"/>
      <c r="H93" s="30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s="3" customFormat="1" ht="18.75" customHeight="1" thickBot="1" x14ac:dyDescent="0.25">
      <c r="A94" s="19"/>
      <c r="B94" s="81" t="s">
        <v>16</v>
      </c>
      <c r="C94" s="82"/>
      <c r="D94" s="83">
        <f>SUM(D90:D93)</f>
        <v>0</v>
      </c>
      <c r="E94" s="83">
        <f>SUM(E90:E93)</f>
        <v>0</v>
      </c>
      <c r="F94" s="84" t="e">
        <f t="shared" ref="F94:F99" si="32">E94/D94*100</f>
        <v>#DIV/0!</v>
      </c>
      <c r="G94" s="83">
        <f>SUM(G90:G93)</f>
        <v>0</v>
      </c>
      <c r="H94" s="85" t="e">
        <f t="shared" ref="H94:H97" si="33">G94/D94*100</f>
        <v>#DIV/0!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s="3" customFormat="1" ht="27.75" customHeight="1" x14ac:dyDescent="0.2">
      <c r="A95" s="14">
        <v>19</v>
      </c>
      <c r="B95" s="21" t="s">
        <v>45</v>
      </c>
      <c r="C95" s="22" t="s">
        <v>7</v>
      </c>
      <c r="D95" s="42">
        <v>4655</v>
      </c>
      <c r="E95" s="42">
        <v>0</v>
      </c>
      <c r="F95" s="53">
        <f t="shared" si="32"/>
        <v>0</v>
      </c>
      <c r="G95" s="42">
        <v>0</v>
      </c>
      <c r="H95" s="54">
        <f t="shared" si="33"/>
        <v>0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s="3" customFormat="1" ht="18.75" customHeight="1" x14ac:dyDescent="0.2">
      <c r="A96" s="15"/>
      <c r="B96" s="169" t="s">
        <v>30</v>
      </c>
      <c r="C96" s="23" t="s">
        <v>6</v>
      </c>
      <c r="D96" s="29">
        <v>16812</v>
      </c>
      <c r="E96" s="29">
        <v>0</v>
      </c>
      <c r="F96" s="34">
        <f t="shared" si="32"/>
        <v>0</v>
      </c>
      <c r="G96" s="29">
        <v>0</v>
      </c>
      <c r="H96" s="54">
        <f t="shared" si="33"/>
        <v>0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s="3" customFormat="1" ht="21" customHeight="1" x14ac:dyDescent="0.2">
      <c r="A97" s="15"/>
      <c r="B97" s="169"/>
      <c r="C97" s="24" t="s">
        <v>13</v>
      </c>
      <c r="D97" s="33">
        <v>12273.2</v>
      </c>
      <c r="E97" s="33">
        <v>7697.8</v>
      </c>
      <c r="F97" s="34">
        <f t="shared" si="32"/>
        <v>62.7203989179676</v>
      </c>
      <c r="G97" s="33">
        <v>7697.8</v>
      </c>
      <c r="H97" s="54">
        <f t="shared" si="33"/>
        <v>62.7203989179676</v>
      </c>
      <c r="I97" s="13"/>
      <c r="J97" s="13"/>
      <c r="K97" s="13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s="3" customFormat="1" ht="17.25" customHeight="1" x14ac:dyDescent="0.2">
      <c r="A98" s="15"/>
      <c r="B98" s="170"/>
      <c r="C98" s="22" t="s">
        <v>5</v>
      </c>
      <c r="D98" s="29"/>
      <c r="E98" s="29"/>
      <c r="F98" s="34"/>
      <c r="G98" s="52"/>
      <c r="H98" s="54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s="3" customFormat="1" ht="18.75" customHeight="1" thickBot="1" x14ac:dyDescent="0.25">
      <c r="A99" s="19"/>
      <c r="B99" s="81" t="s">
        <v>16</v>
      </c>
      <c r="C99" s="82"/>
      <c r="D99" s="83">
        <f>SUM(D95:D98)</f>
        <v>33740.199999999997</v>
      </c>
      <c r="E99" s="83">
        <f>SUM(E95:E98)</f>
        <v>7697.8</v>
      </c>
      <c r="F99" s="84">
        <f t="shared" si="32"/>
        <v>22.814921073378347</v>
      </c>
      <c r="G99" s="83">
        <f>SUM(G95:G98)</f>
        <v>7697.8</v>
      </c>
      <c r="H99" s="85">
        <f t="shared" ref="H99" si="34">G99/D99*100</f>
        <v>22.814921073378347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26.25" customHeight="1" thickBot="1" x14ac:dyDescent="0.25">
      <c r="A100" s="76"/>
      <c r="B100" s="73" t="s">
        <v>43</v>
      </c>
      <c r="C100" s="79"/>
      <c r="D100" s="74">
        <f>SUM(D101+D102+D103+D104+D105)</f>
        <v>5601459</v>
      </c>
      <c r="E100" s="74">
        <f>SUM(E101+E102+E103+E104+E105)</f>
        <v>5410505.4000000004</v>
      </c>
      <c r="F100" s="40">
        <f t="shared" ref="F100:F105" si="35">E100/D100*100</f>
        <v>96.591002451325636</v>
      </c>
      <c r="G100" s="74">
        <f>SUM(G101+G102+G103+G104+G105)</f>
        <v>5410505.4000000004</v>
      </c>
      <c r="H100" s="41">
        <f t="shared" ref="H100:H105" si="36">G100/D100*100</f>
        <v>96.591002451325636</v>
      </c>
    </row>
    <row r="101" spans="1:27" ht="20.25" customHeight="1" x14ac:dyDescent="0.2">
      <c r="A101" s="76"/>
      <c r="B101" s="55" t="s">
        <v>44</v>
      </c>
      <c r="C101" s="66" t="s">
        <v>7</v>
      </c>
      <c r="D101" s="67">
        <f>SUM(D13+D18+D55+D65+D75+D80+D95)</f>
        <v>169523</v>
      </c>
      <c r="E101" s="67">
        <f>SUM(E13+E18+E55+E65+E75+E80+E95)</f>
        <v>163703.9</v>
      </c>
      <c r="F101" s="53">
        <f t="shared" si="35"/>
        <v>96.567368439680749</v>
      </c>
      <c r="G101" s="67">
        <f>SUM(G13+G18+G55+G65+G75+G80+G95)</f>
        <v>163703.9</v>
      </c>
      <c r="H101" s="54">
        <f t="shared" si="36"/>
        <v>96.567368439680749</v>
      </c>
    </row>
    <row r="102" spans="1:27" ht="24.75" customHeight="1" x14ac:dyDescent="0.2">
      <c r="A102" s="76"/>
      <c r="B102" s="20"/>
      <c r="C102" s="68" t="s">
        <v>6</v>
      </c>
      <c r="D102" s="33">
        <f>SUM(D4+D14+D20+D36+D41+D46+D51+D56+D61+D66+D71+D76+D96)</f>
        <v>2907380.0000000005</v>
      </c>
      <c r="E102" s="33">
        <f>SUM(E4+E14+E20+E36+E41+E46+E51+E56+E61+E66+E71+E76+E96)</f>
        <v>2745757.7</v>
      </c>
      <c r="F102" s="34">
        <f t="shared" si="35"/>
        <v>94.440964029469825</v>
      </c>
      <c r="G102" s="33">
        <f>SUM(G4+G14+G20+G36+G41+G46+G51+G56+G61+G66+G71+G76+G96)</f>
        <v>2745757.7</v>
      </c>
      <c r="H102" s="35">
        <f t="shared" si="36"/>
        <v>94.440964029469825</v>
      </c>
    </row>
    <row r="103" spans="1:27" ht="30.75" customHeight="1" x14ac:dyDescent="0.2">
      <c r="A103" s="76"/>
      <c r="B103" s="20"/>
      <c r="C103" s="69" t="s">
        <v>13</v>
      </c>
      <c r="D103" s="33">
        <f>SUM(D5+D10+D15+D22+D27+D37+D42+D47+D52+D57+D62+D67+D72+D77+D82+D87+D97)</f>
        <v>1377864.4</v>
      </c>
      <c r="E103" s="33">
        <f>SUM(E5+E10+E15+E22+E27+E37+E42+E47+E52+E57+E62+E67+E72+E77+E82+E87+E97)</f>
        <v>1355307.2</v>
      </c>
      <c r="F103" s="34">
        <f t="shared" si="35"/>
        <v>98.362886797859062</v>
      </c>
      <c r="G103" s="33">
        <f>SUM(G5+G10+G15+G22+G27+G37+G42+G47+G52+G57+G62+G67+G72+G77+G82+G87+G97)</f>
        <v>1355307.2</v>
      </c>
      <c r="H103" s="35">
        <f t="shared" si="36"/>
        <v>98.362886797859062</v>
      </c>
    </row>
    <row r="104" spans="1:27" ht="20.25" customHeight="1" x14ac:dyDescent="0.2">
      <c r="A104" s="77"/>
      <c r="B104" s="165"/>
      <c r="C104" s="70" t="s">
        <v>5</v>
      </c>
      <c r="D104" s="71">
        <f>SUM(D6+D11+D16+D23+D28+D33+D38+D43+D48+D53+D58+D63+D68+D73+D78+D83+D88+D93+D98)</f>
        <v>999503</v>
      </c>
      <c r="E104" s="71">
        <f>SUM(E6+E11+E16+E23+E28+E33+E38+E43+E48+E53+E58+E63+E68+E73+E78+E83+E88+E93+E98)</f>
        <v>942975.9</v>
      </c>
      <c r="F104" s="34">
        <f t="shared" si="35"/>
        <v>94.34447920616546</v>
      </c>
      <c r="G104" s="71">
        <f>SUM(G6+G11+G16+G23+G28+G33+G38+G43+G48+G53+G58+G63+G68+G73+G78+G83+G88+G93+G98)</f>
        <v>942975.9</v>
      </c>
      <c r="H104" s="35">
        <f t="shared" si="36"/>
        <v>94.34447920616546</v>
      </c>
    </row>
    <row r="105" spans="1:27" ht="59.25" customHeight="1" x14ac:dyDescent="0.2">
      <c r="A105" s="78"/>
      <c r="B105" s="166"/>
      <c r="C105" s="72" t="s">
        <v>48</v>
      </c>
      <c r="D105" s="71">
        <f>SUM(D19+D21)</f>
        <v>147188.6</v>
      </c>
      <c r="E105" s="71">
        <f>SUM(E19+E21)</f>
        <v>202760.7</v>
      </c>
      <c r="F105" s="34">
        <f t="shared" si="35"/>
        <v>137.75570934162019</v>
      </c>
      <c r="G105" s="71">
        <f>SUM(G19+G21)</f>
        <v>202760.7</v>
      </c>
      <c r="H105" s="35">
        <f t="shared" si="36"/>
        <v>137.75570934162019</v>
      </c>
    </row>
    <row r="107" spans="1:27" x14ac:dyDescent="0.2">
      <c r="D107" s="27"/>
    </row>
    <row r="110" spans="1:27" x14ac:dyDescent="0.2">
      <c r="D110" s="27"/>
    </row>
    <row r="111" spans="1:27" x14ac:dyDescent="0.2">
      <c r="B111" s="4" t="s">
        <v>49</v>
      </c>
      <c r="D111" s="5" t="s">
        <v>50</v>
      </c>
    </row>
  </sheetData>
  <mergeCells count="36">
    <mergeCell ref="B51:B53"/>
    <mergeCell ref="B56:B58"/>
    <mergeCell ref="B61:B63"/>
    <mergeCell ref="B66:B68"/>
    <mergeCell ref="A1:H1"/>
    <mergeCell ref="B18:B23"/>
    <mergeCell ref="B26:B28"/>
    <mergeCell ref="B31:B32"/>
    <mergeCell ref="B4:B6"/>
    <mergeCell ref="B9:B11"/>
    <mergeCell ref="B14:B16"/>
    <mergeCell ref="B36:B38"/>
    <mergeCell ref="B41:B43"/>
    <mergeCell ref="B46:B48"/>
    <mergeCell ref="A45:A49"/>
    <mergeCell ref="A50:A54"/>
    <mergeCell ref="A25:A29"/>
    <mergeCell ref="A30:A34"/>
    <mergeCell ref="A35:A39"/>
    <mergeCell ref="A40:A44"/>
    <mergeCell ref="A3:A7"/>
    <mergeCell ref="A8:A11"/>
    <mergeCell ref="A13:A17"/>
    <mergeCell ref="A18:A24"/>
    <mergeCell ref="B76:B78"/>
    <mergeCell ref="A55:A59"/>
    <mergeCell ref="A60:A64"/>
    <mergeCell ref="A70:A74"/>
    <mergeCell ref="B104:B105"/>
    <mergeCell ref="B81:B83"/>
    <mergeCell ref="B86:B88"/>
    <mergeCell ref="B91:B93"/>
    <mergeCell ref="B96:B98"/>
    <mergeCell ref="B71:B73"/>
    <mergeCell ref="A75:A79"/>
    <mergeCell ref="A65:A69"/>
  </mergeCells>
  <pageMargins left="0.70866141732283472" right="0.70866141732283472" top="0.15748031496062992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8"/>
  <sheetViews>
    <sheetView tabSelected="1" workbookViewId="0">
      <selection activeCell="B2" sqref="B2:I2"/>
    </sheetView>
  </sheetViews>
  <sheetFormatPr defaultRowHeight="15" x14ac:dyDescent="0.25"/>
  <cols>
    <col min="1" max="1" width="1.42578125" customWidth="1"/>
    <col min="2" max="2" width="3.28515625" style="4" customWidth="1"/>
    <col min="3" max="3" width="50.42578125" style="104" customWidth="1"/>
    <col min="4" max="4" width="34.85546875" style="104" customWidth="1"/>
    <col min="5" max="5" width="14.5703125" style="120" customWidth="1"/>
    <col min="6" max="6" width="14" style="104" customWidth="1"/>
    <col min="7" max="7" width="9.85546875" style="104" customWidth="1"/>
    <col min="8" max="8" width="13.85546875" style="104" customWidth="1"/>
    <col min="9" max="9" width="9.140625" style="104" customWidth="1"/>
    <col min="10" max="10" width="12.42578125" customWidth="1"/>
    <col min="18" max="18" width="35.140625" customWidth="1"/>
  </cols>
  <sheetData>
    <row r="1" spans="2:18" ht="100.5" customHeight="1" x14ac:dyDescent="0.25">
      <c r="F1" s="201" t="s">
        <v>51</v>
      </c>
      <c r="G1" s="202"/>
      <c r="H1" s="202"/>
      <c r="I1" s="202"/>
    </row>
    <row r="2" spans="2:18" ht="48" customHeight="1" x14ac:dyDescent="0.25">
      <c r="B2" s="176" t="s">
        <v>80</v>
      </c>
      <c r="C2" s="176"/>
      <c r="D2" s="176"/>
      <c r="E2" s="176"/>
      <c r="F2" s="176"/>
      <c r="G2" s="176"/>
      <c r="H2" s="176"/>
      <c r="I2" s="176"/>
    </row>
    <row r="3" spans="2:18" ht="68.25" customHeight="1" thickBot="1" x14ac:dyDescent="0.3">
      <c r="B3" s="63" t="s">
        <v>0</v>
      </c>
      <c r="C3" s="64" t="s">
        <v>10</v>
      </c>
      <c r="D3" s="64" t="s">
        <v>1</v>
      </c>
      <c r="E3" s="111" t="s">
        <v>52</v>
      </c>
      <c r="F3" s="111" t="s">
        <v>8</v>
      </c>
      <c r="G3" s="111" t="s">
        <v>2</v>
      </c>
      <c r="H3" s="111" t="s">
        <v>3</v>
      </c>
      <c r="I3" s="111" t="s">
        <v>4</v>
      </c>
      <c r="R3" s="206"/>
    </row>
    <row r="4" spans="2:18" ht="18.75" customHeight="1" x14ac:dyDescent="0.25">
      <c r="B4" s="164">
        <v>1</v>
      </c>
      <c r="C4" s="188" t="s">
        <v>54</v>
      </c>
      <c r="D4" s="91" t="s">
        <v>7</v>
      </c>
      <c r="E4" s="121"/>
      <c r="F4" s="121"/>
      <c r="G4" s="121"/>
      <c r="H4" s="121"/>
      <c r="I4" s="122"/>
      <c r="R4" s="206"/>
    </row>
    <row r="5" spans="2:18" ht="15.75" customHeight="1" x14ac:dyDescent="0.25">
      <c r="B5" s="164"/>
      <c r="C5" s="189"/>
      <c r="D5" s="23" t="s">
        <v>6</v>
      </c>
      <c r="E5" s="29">
        <v>2908385.6</v>
      </c>
      <c r="F5" s="29">
        <v>2819178</v>
      </c>
      <c r="G5" s="30">
        <f t="shared" ref="G5:G6" si="0">F5/E5*100</f>
        <v>96.932745094048045</v>
      </c>
      <c r="H5" s="29">
        <v>2819178</v>
      </c>
      <c r="I5" s="105">
        <f t="shared" ref="I5:I6" si="1">H5/E5*100</f>
        <v>96.932745094048045</v>
      </c>
      <c r="R5" s="206"/>
    </row>
    <row r="6" spans="2:18" ht="15.75" x14ac:dyDescent="0.25">
      <c r="B6" s="164"/>
      <c r="C6" s="189"/>
      <c r="D6" s="24" t="s">
        <v>13</v>
      </c>
      <c r="E6" s="49">
        <v>990375.3</v>
      </c>
      <c r="F6" s="29">
        <v>988199.4</v>
      </c>
      <c r="G6" s="30">
        <f t="shared" si="0"/>
        <v>99.780295409225175</v>
      </c>
      <c r="H6" s="29">
        <v>988199.4</v>
      </c>
      <c r="I6" s="105">
        <f t="shared" si="1"/>
        <v>99.780295409225175</v>
      </c>
      <c r="R6" s="206"/>
    </row>
    <row r="7" spans="2:18" ht="15.75" x14ac:dyDescent="0.25">
      <c r="B7" s="164"/>
      <c r="C7" s="190"/>
      <c r="D7" s="22" t="s">
        <v>5</v>
      </c>
      <c r="E7" s="29"/>
      <c r="F7" s="29"/>
      <c r="G7" s="29"/>
      <c r="H7" s="94"/>
      <c r="I7" s="123"/>
    </row>
    <row r="8" spans="2:18" ht="18.75" customHeight="1" thickBot="1" x14ac:dyDescent="0.3">
      <c r="B8" s="164"/>
      <c r="C8" s="81" t="s">
        <v>16</v>
      </c>
      <c r="D8" s="87"/>
      <c r="E8" s="83">
        <f>SUM(E4:E7)</f>
        <v>3898760.9000000004</v>
      </c>
      <c r="F8" s="83">
        <f>SUM(F4:F7)</f>
        <v>3807377.4</v>
      </c>
      <c r="G8" s="84">
        <f>F8/E8*100</f>
        <v>97.656088630621056</v>
      </c>
      <c r="H8" s="124">
        <f>SUM(H4:H7)</f>
        <v>3807377.4</v>
      </c>
      <c r="I8" s="125">
        <f>H8/E8*100</f>
        <v>97.656088630621056</v>
      </c>
    </row>
    <row r="9" spans="2:18" ht="21.75" customHeight="1" x14ac:dyDescent="0.25">
      <c r="B9" s="164">
        <v>2</v>
      </c>
      <c r="C9" s="188" t="s">
        <v>61</v>
      </c>
      <c r="D9" s="59" t="s">
        <v>7</v>
      </c>
      <c r="E9" s="29"/>
      <c r="F9" s="29"/>
      <c r="G9" s="30"/>
      <c r="H9" s="31"/>
      <c r="I9" s="105"/>
    </row>
    <row r="10" spans="2:18" ht="15.75" customHeight="1" x14ac:dyDescent="0.25">
      <c r="B10" s="164"/>
      <c r="C10" s="189"/>
      <c r="D10" s="23" t="s">
        <v>6</v>
      </c>
      <c r="E10" s="29">
        <v>35160</v>
      </c>
      <c r="F10" s="29">
        <v>26222.5</v>
      </c>
      <c r="G10" s="30">
        <f t="shared" ref="G10:G11" si="2">F10/E10*100</f>
        <v>74.580489192263926</v>
      </c>
      <c r="H10" s="29">
        <v>26222.5</v>
      </c>
      <c r="I10" s="105">
        <f t="shared" ref="I10:I11" si="3">H10/E10*100</f>
        <v>74.580489192263926</v>
      </c>
    </row>
    <row r="11" spans="2:18" ht="15.75" x14ac:dyDescent="0.25">
      <c r="B11" s="164"/>
      <c r="C11" s="189"/>
      <c r="D11" s="24" t="s">
        <v>13</v>
      </c>
      <c r="E11" s="49">
        <v>3400</v>
      </c>
      <c r="F11" s="29">
        <v>1978</v>
      </c>
      <c r="G11" s="30">
        <f t="shared" si="2"/>
        <v>58.176470588235297</v>
      </c>
      <c r="H11" s="29">
        <v>1978</v>
      </c>
      <c r="I11" s="105">
        <f t="shared" si="3"/>
        <v>58.176470588235297</v>
      </c>
      <c r="M11" s="102"/>
    </row>
    <row r="12" spans="2:18" ht="15.75" x14ac:dyDescent="0.25">
      <c r="B12" s="164"/>
      <c r="C12" s="190"/>
      <c r="D12" s="22" t="s">
        <v>5</v>
      </c>
      <c r="E12" s="29"/>
      <c r="F12" s="29"/>
      <c r="G12" s="30"/>
      <c r="H12" s="31"/>
      <c r="I12" s="105"/>
    </row>
    <row r="13" spans="2:18" ht="21.75" customHeight="1" thickBot="1" x14ac:dyDescent="0.3">
      <c r="B13" s="164"/>
      <c r="C13" s="81" t="s">
        <v>16</v>
      </c>
      <c r="D13" s="82"/>
      <c r="E13" s="83">
        <f>SUM(E9:E12)</f>
        <v>38560</v>
      </c>
      <c r="F13" s="83">
        <f>SUM(F9:F12)</f>
        <v>28200.5</v>
      </c>
      <c r="G13" s="84">
        <f t="shared" ref="G13:G16" si="4">F13/E13*100</f>
        <v>73.134076763485481</v>
      </c>
      <c r="H13" s="83">
        <f>SUM(H9:H12)</f>
        <v>28200.5</v>
      </c>
      <c r="I13" s="85">
        <f t="shared" ref="I13:I16" si="5">H13/E13*100</f>
        <v>73.134076763485481</v>
      </c>
    </row>
    <row r="14" spans="2:18" ht="18.75" customHeight="1" x14ac:dyDescent="0.25">
      <c r="B14" s="164">
        <v>3</v>
      </c>
      <c r="C14" s="188" t="s">
        <v>60</v>
      </c>
      <c r="D14" s="22" t="s">
        <v>7</v>
      </c>
      <c r="E14" s="42">
        <v>5257.5</v>
      </c>
      <c r="F14" s="42">
        <v>5257.5</v>
      </c>
      <c r="G14" s="30">
        <f t="shared" si="4"/>
        <v>100</v>
      </c>
      <c r="H14" s="42">
        <v>5257.5</v>
      </c>
      <c r="I14" s="105">
        <f t="shared" si="5"/>
        <v>100</v>
      </c>
    </row>
    <row r="15" spans="2:18" ht="15.75" customHeight="1" x14ac:dyDescent="0.25">
      <c r="B15" s="164"/>
      <c r="C15" s="189"/>
      <c r="D15" s="28" t="s">
        <v>6</v>
      </c>
      <c r="E15" s="29">
        <v>3114.8</v>
      </c>
      <c r="F15" s="29">
        <v>3114.8</v>
      </c>
      <c r="G15" s="30">
        <f t="shared" si="4"/>
        <v>100</v>
      </c>
      <c r="H15" s="29">
        <v>3114.8</v>
      </c>
      <c r="I15" s="105">
        <f t="shared" si="5"/>
        <v>100</v>
      </c>
    </row>
    <row r="16" spans="2:18" ht="15.75" x14ac:dyDescent="0.25">
      <c r="B16" s="164"/>
      <c r="C16" s="189"/>
      <c r="D16" s="24" t="s">
        <v>13</v>
      </c>
      <c r="E16" s="49">
        <v>3001.5</v>
      </c>
      <c r="F16" s="29">
        <v>2001.5</v>
      </c>
      <c r="G16" s="30">
        <f t="shared" si="4"/>
        <v>66.683325004164587</v>
      </c>
      <c r="H16" s="29">
        <v>2001.5</v>
      </c>
      <c r="I16" s="105">
        <f t="shared" si="5"/>
        <v>66.683325004164587</v>
      </c>
    </row>
    <row r="17" spans="2:12" ht="15.75" x14ac:dyDescent="0.25">
      <c r="B17" s="164"/>
      <c r="C17" s="190"/>
      <c r="D17" s="22" t="s">
        <v>5</v>
      </c>
      <c r="E17" s="29"/>
      <c r="F17" s="29"/>
      <c r="G17" s="30"/>
      <c r="H17" s="31"/>
      <c r="I17" s="105"/>
    </row>
    <row r="18" spans="2:12" ht="19.5" customHeight="1" thickBot="1" x14ac:dyDescent="0.3">
      <c r="B18" s="95"/>
      <c r="C18" s="81" t="s">
        <v>16</v>
      </c>
      <c r="D18" s="82"/>
      <c r="E18" s="83">
        <f>SUM(E14:E17)</f>
        <v>11373.8</v>
      </c>
      <c r="F18" s="83">
        <f>SUM(F14:F17)</f>
        <v>10373.799999999999</v>
      </c>
      <c r="G18" s="84">
        <f t="shared" ref="G18:G25" si="6">F18/E18*100</f>
        <v>91.207863686718596</v>
      </c>
      <c r="H18" s="83">
        <f>SUM(H14:H17)</f>
        <v>10373.799999999999</v>
      </c>
      <c r="I18" s="85">
        <f t="shared" ref="I18:I25" si="7">H18/E18*100</f>
        <v>91.207863686718596</v>
      </c>
    </row>
    <row r="19" spans="2:12" ht="15.75" x14ac:dyDescent="0.25">
      <c r="B19" s="164">
        <v>4</v>
      </c>
      <c r="C19" s="207" t="s">
        <v>53</v>
      </c>
      <c r="D19" s="91" t="s">
        <v>7</v>
      </c>
      <c r="E19" s="92">
        <v>3162</v>
      </c>
      <c r="F19" s="92">
        <v>3088.26</v>
      </c>
      <c r="G19" s="30">
        <f t="shared" si="6"/>
        <v>97.667931688804572</v>
      </c>
      <c r="H19" s="92">
        <v>3088.26</v>
      </c>
      <c r="I19" s="105">
        <f t="shared" si="7"/>
        <v>97.667931688804572</v>
      </c>
    </row>
    <row r="20" spans="2:12" ht="15" customHeight="1" x14ac:dyDescent="0.25">
      <c r="B20" s="164"/>
      <c r="C20" s="208"/>
      <c r="D20" s="22" t="s">
        <v>47</v>
      </c>
      <c r="E20" s="43"/>
      <c r="F20" s="43"/>
      <c r="G20" s="43"/>
      <c r="H20" s="43"/>
      <c r="I20" s="106"/>
    </row>
    <row r="21" spans="2:12" ht="15" customHeight="1" x14ac:dyDescent="0.25">
      <c r="B21" s="164"/>
      <c r="C21" s="208"/>
      <c r="D21" s="23" t="s">
        <v>6</v>
      </c>
      <c r="E21" s="30">
        <v>1355.2</v>
      </c>
      <c r="F21" s="30">
        <v>1323.48</v>
      </c>
      <c r="G21" s="30">
        <f t="shared" si="6"/>
        <v>97.659386068476977</v>
      </c>
      <c r="H21" s="30">
        <v>1323.48</v>
      </c>
      <c r="I21" s="105">
        <f t="shared" si="7"/>
        <v>97.659386068476977</v>
      </c>
    </row>
    <row r="22" spans="2:12" ht="27.75" customHeight="1" x14ac:dyDescent="0.25">
      <c r="B22" s="164"/>
      <c r="C22" s="209"/>
      <c r="D22" s="26" t="s">
        <v>46</v>
      </c>
      <c r="E22" s="56">
        <v>167575.1</v>
      </c>
      <c r="F22" s="30">
        <v>207772</v>
      </c>
      <c r="G22" s="30">
        <f t="shared" ref="G22:G24" si="8">F22/E22*100</f>
        <v>123.98739430858163</v>
      </c>
      <c r="H22" s="30">
        <v>207772</v>
      </c>
      <c r="I22" s="105">
        <f t="shared" ref="I22:I24" si="9">H22/E22*100</f>
        <v>123.98739430858163</v>
      </c>
    </row>
    <row r="23" spans="2:12" ht="15.75" x14ac:dyDescent="0.25">
      <c r="B23" s="164"/>
      <c r="C23" s="209"/>
      <c r="D23" s="24" t="s">
        <v>13</v>
      </c>
      <c r="E23" s="56">
        <v>3033.3</v>
      </c>
      <c r="F23" s="30">
        <v>2632.47</v>
      </c>
      <c r="G23" s="30">
        <f t="shared" si="8"/>
        <v>86.785678963505092</v>
      </c>
      <c r="H23" s="30">
        <v>2632.47</v>
      </c>
      <c r="I23" s="105">
        <f t="shared" si="9"/>
        <v>86.785678963505092</v>
      </c>
    </row>
    <row r="24" spans="2:12" ht="15.75" x14ac:dyDescent="0.25">
      <c r="B24" s="164"/>
      <c r="C24" s="210"/>
      <c r="D24" s="22" t="s">
        <v>5</v>
      </c>
      <c r="E24" s="30">
        <v>752970.8</v>
      </c>
      <c r="F24" s="30">
        <v>789492.61</v>
      </c>
      <c r="G24" s="30">
        <f t="shared" si="8"/>
        <v>104.85036205919272</v>
      </c>
      <c r="H24" s="30">
        <v>789492.61</v>
      </c>
      <c r="I24" s="126">
        <f t="shared" si="9"/>
        <v>104.85036205919272</v>
      </c>
    </row>
    <row r="25" spans="2:12" ht="21.75" customHeight="1" thickBot="1" x14ac:dyDescent="0.3">
      <c r="B25" s="164"/>
      <c r="C25" s="81" t="s">
        <v>16</v>
      </c>
      <c r="D25" s="87"/>
      <c r="E25" s="83">
        <f>SUM(E19:E24)</f>
        <v>928096.4</v>
      </c>
      <c r="F25" s="83">
        <f>SUM(F19:F24)</f>
        <v>1004308.82</v>
      </c>
      <c r="G25" s="84">
        <f t="shared" si="6"/>
        <v>108.21169223369469</v>
      </c>
      <c r="H25" s="83">
        <f>SUM(H19:H24)</f>
        <v>1004308.82</v>
      </c>
      <c r="I25" s="85">
        <f t="shared" si="7"/>
        <v>108.21169223369469</v>
      </c>
    </row>
    <row r="26" spans="2:12" ht="15.75" customHeight="1" x14ac:dyDescent="0.25">
      <c r="B26" s="164">
        <v>5</v>
      </c>
      <c r="C26" s="188" t="s">
        <v>59</v>
      </c>
      <c r="D26" s="22" t="s">
        <v>7</v>
      </c>
      <c r="E26" s="42"/>
      <c r="F26" s="42"/>
      <c r="G26" s="43"/>
      <c r="H26" s="44"/>
      <c r="I26" s="106"/>
    </row>
    <row r="27" spans="2:12" ht="15.75" customHeight="1" x14ac:dyDescent="0.25">
      <c r="B27" s="164"/>
      <c r="C27" s="189"/>
      <c r="D27" s="23" t="s">
        <v>6</v>
      </c>
      <c r="E27" s="29"/>
      <c r="F27" s="29"/>
      <c r="G27" s="30"/>
      <c r="H27" s="31"/>
      <c r="I27" s="105"/>
    </row>
    <row r="28" spans="2:12" ht="15.75" x14ac:dyDescent="0.25">
      <c r="B28" s="164"/>
      <c r="C28" s="189"/>
      <c r="D28" s="24" t="s">
        <v>13</v>
      </c>
      <c r="E28" s="48"/>
      <c r="F28" s="33"/>
      <c r="G28" s="34"/>
      <c r="H28" s="33"/>
      <c r="I28" s="103"/>
    </row>
    <row r="29" spans="2:12" ht="21" customHeight="1" x14ac:dyDescent="0.25">
      <c r="B29" s="164"/>
      <c r="C29" s="190"/>
      <c r="D29" s="22" t="s">
        <v>5</v>
      </c>
      <c r="E29" s="90"/>
      <c r="F29" s="29"/>
      <c r="G29" s="34"/>
      <c r="H29" s="31"/>
      <c r="I29" s="105"/>
    </row>
    <row r="30" spans="2:12" ht="15.75" customHeight="1" thickBot="1" x14ac:dyDescent="0.3">
      <c r="B30" s="164"/>
      <c r="C30" s="99" t="s">
        <v>16</v>
      </c>
      <c r="D30" s="87"/>
      <c r="E30" s="83">
        <f>SUM(E26:E29)</f>
        <v>0</v>
      </c>
      <c r="F30" s="83">
        <f>SUM(F26:F29)</f>
        <v>0</v>
      </c>
      <c r="G30" s="84"/>
      <c r="H30" s="83">
        <f>SUM(H26:H29)</f>
        <v>0</v>
      </c>
      <c r="I30" s="85"/>
    </row>
    <row r="31" spans="2:12" ht="19.5" customHeight="1" x14ac:dyDescent="0.25">
      <c r="B31" s="107">
        <v>6</v>
      </c>
      <c r="C31" s="188" t="s">
        <v>55</v>
      </c>
      <c r="D31" s="22" t="s">
        <v>7</v>
      </c>
      <c r="E31" s="42">
        <v>14312</v>
      </c>
      <c r="F31" s="42">
        <v>14312</v>
      </c>
      <c r="G31" s="43"/>
      <c r="H31" s="42">
        <v>14312</v>
      </c>
      <c r="I31" s="127"/>
    </row>
    <row r="32" spans="2:12" ht="15.75" customHeight="1" x14ac:dyDescent="0.25">
      <c r="B32" s="108"/>
      <c r="C32" s="189"/>
      <c r="D32" s="23" t="s">
        <v>6</v>
      </c>
      <c r="E32" s="29">
        <v>3578</v>
      </c>
      <c r="F32" s="29">
        <v>3578</v>
      </c>
      <c r="G32" s="30"/>
      <c r="H32" s="29">
        <v>3578</v>
      </c>
      <c r="I32" s="126"/>
      <c r="L32" s="100"/>
    </row>
    <row r="33" spans="2:18" ht="15.75" x14ac:dyDescent="0.25">
      <c r="B33" s="108"/>
      <c r="C33" s="189"/>
      <c r="D33" s="24" t="s">
        <v>13</v>
      </c>
      <c r="E33" s="49">
        <v>12164.1</v>
      </c>
      <c r="F33" s="49">
        <v>12164.1</v>
      </c>
      <c r="G33" s="30">
        <f t="shared" ref="G33" si="10">F33/E33*100</f>
        <v>100</v>
      </c>
      <c r="H33" s="49">
        <v>12164.1</v>
      </c>
      <c r="I33" s="105">
        <f t="shared" ref="I33" si="11">H33/E33*100</f>
        <v>100</v>
      </c>
    </row>
    <row r="34" spans="2:18" ht="16.5" customHeight="1" x14ac:dyDescent="0.25">
      <c r="B34" s="108"/>
      <c r="C34" s="190"/>
      <c r="D34" s="22" t="s">
        <v>5</v>
      </c>
      <c r="E34" s="29"/>
      <c r="F34" s="30"/>
      <c r="G34" s="86"/>
      <c r="H34" s="30"/>
      <c r="I34" s="128"/>
    </row>
    <row r="35" spans="2:18" ht="19.5" customHeight="1" thickBot="1" x14ac:dyDescent="0.3">
      <c r="B35" s="95"/>
      <c r="C35" s="81" t="s">
        <v>16</v>
      </c>
      <c r="D35" s="82"/>
      <c r="E35" s="83">
        <f>SUM(E31:E34)</f>
        <v>30054.1</v>
      </c>
      <c r="F35" s="83">
        <f>SUM(F31:F34)</f>
        <v>30054.1</v>
      </c>
      <c r="G35" s="84">
        <f t="shared" ref="G35" si="12">F35/E35*100</f>
        <v>100</v>
      </c>
      <c r="H35" s="83">
        <f>SUM(H31:H34)</f>
        <v>30054.1</v>
      </c>
      <c r="I35" s="85">
        <f t="shared" ref="I35" si="13">H35/E35*100</f>
        <v>100</v>
      </c>
    </row>
    <row r="36" spans="2:18" ht="12.75" customHeight="1" x14ac:dyDescent="0.25">
      <c r="B36" s="107">
        <v>7</v>
      </c>
      <c r="C36" s="188" t="s">
        <v>63</v>
      </c>
      <c r="D36" s="22" t="s">
        <v>7</v>
      </c>
      <c r="E36" s="42"/>
      <c r="F36" s="42"/>
      <c r="G36" s="43"/>
      <c r="H36" s="50"/>
      <c r="I36" s="127"/>
    </row>
    <row r="37" spans="2:18" ht="12.75" customHeight="1" x14ac:dyDescent="0.25">
      <c r="B37" s="19"/>
      <c r="C37" s="189"/>
      <c r="D37" s="23" t="s">
        <v>6</v>
      </c>
      <c r="E37" s="29"/>
      <c r="F37" s="29"/>
      <c r="G37" s="30"/>
      <c r="H37" s="52"/>
      <c r="I37" s="126"/>
    </row>
    <row r="38" spans="2:18" ht="15.75" x14ac:dyDescent="0.25">
      <c r="B38" s="19"/>
      <c r="C38" s="189"/>
      <c r="D38" s="24" t="s">
        <v>13</v>
      </c>
      <c r="E38" s="49">
        <v>9069.9</v>
      </c>
      <c r="F38" s="30">
        <v>7069.6</v>
      </c>
      <c r="G38" s="30">
        <f t="shared" ref="G38:G43" si="14">F38/E38*100</f>
        <v>77.945732588010898</v>
      </c>
      <c r="H38" s="30">
        <v>7069.6</v>
      </c>
      <c r="I38" s="105">
        <f t="shared" ref="I38:I43" si="15">H38/E38*100</f>
        <v>77.945732588010898</v>
      </c>
    </row>
    <row r="39" spans="2:18" ht="19.5" customHeight="1" x14ac:dyDescent="0.25">
      <c r="B39" s="19"/>
      <c r="C39" s="190"/>
      <c r="D39" s="22" t="s">
        <v>5</v>
      </c>
      <c r="E39" s="29">
        <v>273148</v>
      </c>
      <c r="F39" s="30">
        <v>16247</v>
      </c>
      <c r="G39" s="30">
        <f t="shared" si="14"/>
        <v>5.9480574633532006</v>
      </c>
      <c r="H39" s="30">
        <v>16247</v>
      </c>
      <c r="I39" s="105">
        <f t="shared" si="15"/>
        <v>5.9480574633532006</v>
      </c>
    </row>
    <row r="40" spans="2:18" ht="23.25" customHeight="1" thickBot="1" x14ac:dyDescent="0.3">
      <c r="B40" s="19"/>
      <c r="C40" s="81" t="s">
        <v>16</v>
      </c>
      <c r="D40" s="82"/>
      <c r="E40" s="83">
        <f>SUM(E36:E39)</f>
        <v>282217.90000000002</v>
      </c>
      <c r="F40" s="83">
        <f>SUM(F36:F39)</f>
        <v>23316.6</v>
      </c>
      <c r="G40" s="84">
        <f t="shared" si="14"/>
        <v>8.2619139324614057</v>
      </c>
      <c r="H40" s="83">
        <f>SUM(H36:H39)</f>
        <v>23316.6</v>
      </c>
      <c r="I40" s="85">
        <f t="shared" si="15"/>
        <v>8.2619139324614057</v>
      </c>
    </row>
    <row r="41" spans="2:18" ht="18.75" customHeight="1" x14ac:dyDescent="0.25">
      <c r="B41" s="164">
        <v>8</v>
      </c>
      <c r="C41" s="188" t="s">
        <v>77</v>
      </c>
      <c r="D41" s="22" t="s">
        <v>7</v>
      </c>
      <c r="E41" s="42">
        <v>7155</v>
      </c>
      <c r="F41" s="42">
        <v>7155</v>
      </c>
      <c r="G41" s="30">
        <f t="shared" si="14"/>
        <v>100</v>
      </c>
      <c r="H41" s="42">
        <v>7155</v>
      </c>
      <c r="I41" s="105">
        <f t="shared" si="15"/>
        <v>100</v>
      </c>
      <c r="O41" s="211"/>
      <c r="P41" s="96"/>
      <c r="Q41" s="96"/>
      <c r="R41" s="206"/>
    </row>
    <row r="42" spans="2:18" ht="15.75" customHeight="1" x14ac:dyDescent="0.25">
      <c r="B42" s="164"/>
      <c r="C42" s="189"/>
      <c r="D42" s="23" t="s">
        <v>6</v>
      </c>
      <c r="E42" s="29">
        <v>50618</v>
      </c>
      <c r="F42" s="29">
        <v>47560.7</v>
      </c>
      <c r="G42" s="30">
        <f t="shared" si="14"/>
        <v>93.960053735825198</v>
      </c>
      <c r="H42" s="29">
        <v>47560.7</v>
      </c>
      <c r="I42" s="105">
        <f t="shared" si="15"/>
        <v>93.960053735825198</v>
      </c>
      <c r="O42" s="211"/>
      <c r="P42" s="96"/>
      <c r="Q42" s="96"/>
      <c r="R42" s="206"/>
    </row>
    <row r="43" spans="2:18" ht="15.75" x14ac:dyDescent="0.25">
      <c r="B43" s="164"/>
      <c r="C43" s="189"/>
      <c r="D43" s="24" t="s">
        <v>13</v>
      </c>
      <c r="E43" s="49">
        <v>30769.1</v>
      </c>
      <c r="F43" s="29">
        <v>25290</v>
      </c>
      <c r="G43" s="30">
        <f t="shared" si="14"/>
        <v>82.192849319609621</v>
      </c>
      <c r="H43" s="29">
        <v>25290</v>
      </c>
      <c r="I43" s="105">
        <f t="shared" si="15"/>
        <v>82.192849319609621</v>
      </c>
      <c r="O43" s="211"/>
      <c r="P43" s="96"/>
      <c r="Q43" s="96"/>
      <c r="R43" s="206"/>
    </row>
    <row r="44" spans="2:18" ht="61.5" customHeight="1" x14ac:dyDescent="0.25">
      <c r="B44" s="164"/>
      <c r="C44" s="190"/>
      <c r="D44" s="22" t="s">
        <v>5</v>
      </c>
      <c r="E44" s="29"/>
      <c r="F44" s="29"/>
      <c r="G44" s="30"/>
      <c r="H44" s="31"/>
      <c r="I44" s="105"/>
      <c r="M44" s="101"/>
      <c r="O44" s="96"/>
      <c r="P44" s="96"/>
      <c r="Q44" s="96"/>
      <c r="R44" s="206"/>
    </row>
    <row r="45" spans="2:18" ht="20.25" customHeight="1" thickBot="1" x14ac:dyDescent="0.3">
      <c r="B45" s="164"/>
      <c r="C45" s="81" t="s">
        <v>16</v>
      </c>
      <c r="D45" s="87"/>
      <c r="E45" s="83">
        <f>SUM(E41:E44)</f>
        <v>88542.1</v>
      </c>
      <c r="F45" s="83">
        <f>SUM(F41:F44)</f>
        <v>80005.7</v>
      </c>
      <c r="G45" s="84">
        <f t="shared" ref="G45" si="16">F45/E45*100</f>
        <v>90.358936596263234</v>
      </c>
      <c r="H45" s="83">
        <f>SUM(H41:H44)</f>
        <v>80005.7</v>
      </c>
      <c r="I45" s="85">
        <f t="shared" ref="I45" si="17">H45/E45*100</f>
        <v>90.358936596263234</v>
      </c>
    </row>
    <row r="46" spans="2:18" ht="17.25" customHeight="1" x14ac:dyDescent="0.25">
      <c r="B46" s="164">
        <v>9</v>
      </c>
      <c r="C46" s="188" t="s">
        <v>56</v>
      </c>
      <c r="D46" s="22" t="s">
        <v>7</v>
      </c>
      <c r="E46" s="42"/>
      <c r="F46" s="42"/>
      <c r="G46" s="43"/>
      <c r="H46" s="44"/>
      <c r="I46" s="106"/>
    </row>
    <row r="47" spans="2:18" ht="15" customHeight="1" x14ac:dyDescent="0.25">
      <c r="B47" s="164"/>
      <c r="C47" s="189"/>
      <c r="D47" s="23" t="s">
        <v>6</v>
      </c>
      <c r="E47" s="29"/>
      <c r="F47" s="29"/>
      <c r="G47" s="30"/>
      <c r="H47" s="29"/>
      <c r="I47" s="105"/>
    </row>
    <row r="48" spans="2:18" ht="22.5" customHeight="1" x14ac:dyDescent="0.25">
      <c r="B48" s="164"/>
      <c r="C48" s="189"/>
      <c r="D48" s="24" t="s">
        <v>13</v>
      </c>
      <c r="E48" s="49">
        <v>540</v>
      </c>
      <c r="F48" s="29">
        <v>501.4</v>
      </c>
      <c r="G48" s="30">
        <f t="shared" ref="G48" si="18">F48/E48*100</f>
        <v>92.851851851851848</v>
      </c>
      <c r="H48" s="29">
        <v>501.4</v>
      </c>
      <c r="I48" s="105">
        <f t="shared" ref="I48" si="19">H48/E48*100</f>
        <v>92.851851851851848</v>
      </c>
    </row>
    <row r="49" spans="2:9" ht="15.75" x14ac:dyDescent="0.25">
      <c r="B49" s="164"/>
      <c r="C49" s="190"/>
      <c r="D49" s="22" t="s">
        <v>5</v>
      </c>
      <c r="E49" s="29"/>
      <c r="F49" s="29"/>
      <c r="G49" s="30"/>
      <c r="H49" s="31"/>
      <c r="I49" s="105"/>
    </row>
    <row r="50" spans="2:9" ht="19.5" customHeight="1" thickBot="1" x14ac:dyDescent="0.3">
      <c r="B50" s="164"/>
      <c r="C50" s="81" t="s">
        <v>16</v>
      </c>
      <c r="D50" s="87"/>
      <c r="E50" s="83">
        <f>SUM(E46:E49)</f>
        <v>540</v>
      </c>
      <c r="F50" s="83">
        <f>SUM(F46:F49)</f>
        <v>501.4</v>
      </c>
      <c r="G50" s="84">
        <f t="shared" ref="G50" si="20">F50/E50*100</f>
        <v>92.851851851851848</v>
      </c>
      <c r="H50" s="83">
        <f>SUM(H46:H49)</f>
        <v>501.4</v>
      </c>
      <c r="I50" s="85">
        <f t="shared" ref="I50" si="21">H50/E50*100</f>
        <v>92.851851851851848</v>
      </c>
    </row>
    <row r="51" spans="2:9" ht="18.75" customHeight="1" x14ac:dyDescent="0.25">
      <c r="B51" s="164">
        <v>10</v>
      </c>
      <c r="C51" s="188" t="s">
        <v>75</v>
      </c>
      <c r="D51" s="22" t="s">
        <v>7</v>
      </c>
      <c r="E51" s="42"/>
      <c r="F51" s="42"/>
      <c r="G51" s="43"/>
      <c r="H51" s="42"/>
      <c r="I51" s="106"/>
    </row>
    <row r="52" spans="2:9" ht="21" customHeight="1" x14ac:dyDescent="0.25">
      <c r="B52" s="164"/>
      <c r="C52" s="189"/>
      <c r="D52" s="23" t="s">
        <v>6</v>
      </c>
      <c r="E52" s="29">
        <v>719</v>
      </c>
      <c r="F52" s="29">
        <v>633.5</v>
      </c>
      <c r="G52" s="30">
        <f t="shared" ref="G52:G54" si="22">F52/E52*100</f>
        <v>88.108484005563284</v>
      </c>
      <c r="H52" s="29">
        <v>633.5</v>
      </c>
      <c r="I52" s="105">
        <f t="shared" ref="I52:I54" si="23">H52/E52*100</f>
        <v>88.108484005563284</v>
      </c>
    </row>
    <row r="53" spans="2:9" ht="21" customHeight="1" x14ac:dyDescent="0.25">
      <c r="B53" s="164"/>
      <c r="C53" s="189"/>
      <c r="D53" s="24" t="s">
        <v>13</v>
      </c>
      <c r="E53" s="49">
        <v>8460</v>
      </c>
      <c r="F53" s="29">
        <v>8390.9</v>
      </c>
      <c r="G53" s="30">
        <f t="shared" si="22"/>
        <v>99.18321513002364</v>
      </c>
      <c r="H53" s="29">
        <v>8390.9</v>
      </c>
      <c r="I53" s="105">
        <f t="shared" si="23"/>
        <v>99.18321513002364</v>
      </c>
    </row>
    <row r="54" spans="2:9" ht="36" customHeight="1" x14ac:dyDescent="0.25">
      <c r="B54" s="164"/>
      <c r="C54" s="190"/>
      <c r="D54" s="22" t="s">
        <v>5</v>
      </c>
      <c r="E54" s="29">
        <v>14500</v>
      </c>
      <c r="F54" s="30">
        <v>4400</v>
      </c>
      <c r="G54" s="30">
        <f t="shared" si="22"/>
        <v>30.344827586206897</v>
      </c>
      <c r="H54" s="30">
        <v>4400</v>
      </c>
      <c r="I54" s="105">
        <f t="shared" si="23"/>
        <v>30.344827586206897</v>
      </c>
    </row>
    <row r="55" spans="2:9" ht="21.75" customHeight="1" thickBot="1" x14ac:dyDescent="0.3">
      <c r="B55" s="164"/>
      <c r="C55" s="81" t="s">
        <v>16</v>
      </c>
      <c r="D55" s="87"/>
      <c r="E55" s="83">
        <f>SUM(E51:E54)</f>
        <v>23679</v>
      </c>
      <c r="F55" s="83">
        <f>SUM(F51:F54)</f>
        <v>13424.4</v>
      </c>
      <c r="G55" s="84">
        <f>F55/E55*100</f>
        <v>56.693272519954384</v>
      </c>
      <c r="H55" s="83">
        <f>SUM(H51:H54)</f>
        <v>13424.4</v>
      </c>
      <c r="I55" s="85">
        <f>H55/E55*100</f>
        <v>56.693272519954384</v>
      </c>
    </row>
    <row r="56" spans="2:9" ht="15.75" customHeight="1" x14ac:dyDescent="0.25">
      <c r="B56" s="164">
        <v>11</v>
      </c>
      <c r="C56" s="188" t="s">
        <v>74</v>
      </c>
      <c r="D56" s="22" t="s">
        <v>7</v>
      </c>
      <c r="E56" s="42"/>
      <c r="F56" s="42"/>
      <c r="G56" s="43"/>
      <c r="H56" s="50"/>
      <c r="I56" s="127"/>
    </row>
    <row r="57" spans="2:9" ht="15.75" customHeight="1" x14ac:dyDescent="0.25">
      <c r="B57" s="164"/>
      <c r="C57" s="189"/>
      <c r="D57" s="23" t="s">
        <v>6</v>
      </c>
      <c r="E57" s="29"/>
      <c r="F57" s="30"/>
      <c r="G57" s="34"/>
      <c r="H57" s="30"/>
      <c r="I57" s="129"/>
    </row>
    <row r="58" spans="2:9" ht="15.75" x14ac:dyDescent="0.25">
      <c r="B58" s="164"/>
      <c r="C58" s="189"/>
      <c r="D58" s="24" t="s">
        <v>13</v>
      </c>
      <c r="E58" s="49">
        <v>9067</v>
      </c>
      <c r="F58" s="30">
        <v>3420.6</v>
      </c>
      <c r="G58" s="30">
        <f t="shared" ref="G58" si="24">F58/E58*100</f>
        <v>37.725818903716771</v>
      </c>
      <c r="H58" s="30">
        <v>3420.6</v>
      </c>
      <c r="I58" s="105">
        <f t="shared" ref="I58" si="25">H58/E58*100</f>
        <v>37.725818903716771</v>
      </c>
    </row>
    <row r="59" spans="2:9" ht="21.75" customHeight="1" x14ac:dyDescent="0.25">
      <c r="B59" s="164"/>
      <c r="C59" s="190"/>
      <c r="D59" s="22" t="s">
        <v>5</v>
      </c>
      <c r="E59" s="29">
        <v>58700</v>
      </c>
      <c r="F59" s="30"/>
      <c r="G59" s="30"/>
      <c r="H59" s="31"/>
      <c r="I59" s="105"/>
    </row>
    <row r="60" spans="2:9" ht="45" x14ac:dyDescent="0.25">
      <c r="B60" s="164"/>
      <c r="C60" s="151"/>
      <c r="D60" s="117" t="s">
        <v>65</v>
      </c>
      <c r="E60" s="29">
        <v>86.06</v>
      </c>
      <c r="F60" s="30"/>
      <c r="G60" s="30"/>
      <c r="H60" s="31"/>
      <c r="I60" s="105"/>
    </row>
    <row r="61" spans="2:9" ht="20.25" customHeight="1" thickBot="1" x14ac:dyDescent="0.3">
      <c r="B61" s="164"/>
      <c r="C61" s="116" t="s">
        <v>16</v>
      </c>
      <c r="D61" s="82"/>
      <c r="E61" s="83">
        <f>SUM(E56:E60)</f>
        <v>67853.06</v>
      </c>
      <c r="F61" s="83">
        <f>SUM(F56:F60)</f>
        <v>3420.6</v>
      </c>
      <c r="G61" s="84">
        <f t="shared" ref="G61" si="26">F61/E61*100</f>
        <v>5.0411875308202756</v>
      </c>
      <c r="H61" s="83">
        <f>SUM(H56:H60)</f>
        <v>3420.6</v>
      </c>
      <c r="I61" s="85">
        <f t="shared" ref="I61" si="27">H61/E61*100</f>
        <v>5.0411875308202756</v>
      </c>
    </row>
    <row r="62" spans="2:9" ht="14.25" customHeight="1" x14ac:dyDescent="0.25">
      <c r="B62" s="164">
        <v>12</v>
      </c>
      <c r="C62" s="193" t="s">
        <v>73</v>
      </c>
      <c r="D62" s="22" t="s">
        <v>7</v>
      </c>
      <c r="E62" s="42"/>
      <c r="F62" s="42"/>
      <c r="G62" s="43"/>
      <c r="H62" s="42"/>
      <c r="I62" s="106"/>
    </row>
    <row r="63" spans="2:9" ht="15.75" customHeight="1" x14ac:dyDescent="0.25">
      <c r="B63" s="164"/>
      <c r="C63" s="189"/>
      <c r="D63" s="23" t="s">
        <v>6</v>
      </c>
      <c r="E63" s="29"/>
      <c r="F63" s="30"/>
      <c r="G63" s="30"/>
      <c r="H63" s="30"/>
      <c r="I63" s="105"/>
    </row>
    <row r="64" spans="2:9" ht="15.75" x14ac:dyDescent="0.25">
      <c r="B64" s="164"/>
      <c r="C64" s="189"/>
      <c r="D64" s="24" t="s">
        <v>13</v>
      </c>
      <c r="E64" s="49">
        <v>3196.3</v>
      </c>
      <c r="F64" s="30">
        <v>2987.7</v>
      </c>
      <c r="G64" s="30">
        <f t="shared" ref="G64:G65" si="28">F64/E64*100</f>
        <v>93.473703970215553</v>
      </c>
      <c r="H64" s="30">
        <v>2987.7</v>
      </c>
      <c r="I64" s="105">
        <f t="shared" ref="I64:I65" si="29">H64/E64*100</f>
        <v>93.473703970215553</v>
      </c>
    </row>
    <row r="65" spans="2:16" ht="24.75" customHeight="1" x14ac:dyDescent="0.25">
      <c r="B65" s="164"/>
      <c r="C65" s="189"/>
      <c r="D65" s="22" t="s">
        <v>5</v>
      </c>
      <c r="E65" s="29">
        <v>411110</v>
      </c>
      <c r="F65" s="30">
        <v>742000</v>
      </c>
      <c r="G65" s="30">
        <f t="shared" si="28"/>
        <v>180.4869742891197</v>
      </c>
      <c r="H65" s="30">
        <v>742000</v>
      </c>
      <c r="I65" s="105">
        <f t="shared" si="29"/>
        <v>180.4869742891197</v>
      </c>
      <c r="J65" s="96"/>
    </row>
    <row r="66" spans="2:16" ht="45.75" customHeight="1" x14ac:dyDescent="0.25">
      <c r="B66" s="164"/>
      <c r="C66" s="189"/>
      <c r="D66" s="117" t="s">
        <v>65</v>
      </c>
      <c r="E66" s="29">
        <v>44650</v>
      </c>
      <c r="F66" s="30"/>
      <c r="G66" s="30"/>
      <c r="H66" s="30"/>
      <c r="I66" s="105"/>
    </row>
    <row r="67" spans="2:16" ht="23.25" customHeight="1" thickBot="1" x14ac:dyDescent="0.3">
      <c r="B67" s="164"/>
      <c r="C67" s="159" t="s">
        <v>16</v>
      </c>
      <c r="D67" s="158"/>
      <c r="E67" s="83">
        <f>SUM(E62:E66)</f>
        <v>458956.3</v>
      </c>
      <c r="F67" s="83">
        <f>SUM(F62:F66)</f>
        <v>744987.7</v>
      </c>
      <c r="G67" s="84">
        <f t="shared" ref="G67" si="30">F67/E67*100</f>
        <v>162.32214265279723</v>
      </c>
      <c r="H67" s="83">
        <f>SUM(H62:H66)</f>
        <v>744987.7</v>
      </c>
      <c r="I67" s="85">
        <f t="shared" ref="I67" si="31">H67/E67*100</f>
        <v>162.32214265279723</v>
      </c>
    </row>
    <row r="68" spans="2:16" ht="15.75" customHeight="1" x14ac:dyDescent="0.25">
      <c r="B68" s="164">
        <v>13</v>
      </c>
      <c r="C68" s="189" t="s">
        <v>78</v>
      </c>
      <c r="D68" s="22" t="s">
        <v>7</v>
      </c>
      <c r="E68" s="42"/>
      <c r="F68" s="42"/>
      <c r="G68" s="43"/>
      <c r="H68" s="42"/>
      <c r="I68" s="106"/>
    </row>
    <row r="69" spans="2:16" ht="15.75" customHeight="1" x14ac:dyDescent="0.25">
      <c r="B69" s="164"/>
      <c r="C69" s="189"/>
      <c r="D69" s="23" t="s">
        <v>6</v>
      </c>
      <c r="E69" s="29">
        <v>7043.9</v>
      </c>
      <c r="F69" s="30">
        <v>7043.9</v>
      </c>
      <c r="G69" s="30">
        <f t="shared" ref="G69:G70" si="32">F69/E69*100</f>
        <v>100</v>
      </c>
      <c r="H69" s="30">
        <v>7043.9</v>
      </c>
      <c r="I69" s="105">
        <f t="shared" ref="I69:I70" si="33">H69/E69*100</f>
        <v>100</v>
      </c>
    </row>
    <row r="70" spans="2:16" ht="15.75" x14ac:dyDescent="0.25">
      <c r="B70" s="164"/>
      <c r="C70" s="189"/>
      <c r="D70" s="24" t="s">
        <v>13</v>
      </c>
      <c r="E70" s="49">
        <v>80588.5</v>
      </c>
      <c r="F70" s="30">
        <v>80494.5</v>
      </c>
      <c r="G70" s="30">
        <f t="shared" si="32"/>
        <v>99.883358047364084</v>
      </c>
      <c r="H70" s="30">
        <v>80494.5</v>
      </c>
      <c r="I70" s="105">
        <f t="shared" si="33"/>
        <v>99.883358047364084</v>
      </c>
    </row>
    <row r="71" spans="2:16" ht="37.5" customHeight="1" x14ac:dyDescent="0.25">
      <c r="B71" s="164"/>
      <c r="C71" s="190"/>
      <c r="D71" s="22" t="s">
        <v>5</v>
      </c>
      <c r="E71" s="29"/>
      <c r="F71" s="30"/>
      <c r="G71" s="30"/>
      <c r="H71" s="30"/>
      <c r="I71" s="126"/>
    </row>
    <row r="72" spans="2:16" ht="21" customHeight="1" thickBot="1" x14ac:dyDescent="0.3">
      <c r="B72" s="164"/>
      <c r="C72" s="81" t="s">
        <v>16</v>
      </c>
      <c r="D72" s="82"/>
      <c r="E72" s="83">
        <f>SUM(E68:E71)</f>
        <v>87632.4</v>
      </c>
      <c r="F72" s="83">
        <f>SUM(F68:F71)</f>
        <v>87538.4</v>
      </c>
      <c r="G72" s="84">
        <f t="shared" ref="G72" si="34">F72/E72*100</f>
        <v>99.892733737749964</v>
      </c>
      <c r="H72" s="83">
        <f>SUM(H68:H71)</f>
        <v>87538.4</v>
      </c>
      <c r="I72" s="85">
        <f t="shared" ref="I72" si="35">H72/E72*100</f>
        <v>99.892733737749964</v>
      </c>
    </row>
    <row r="73" spans="2:16" ht="18.75" customHeight="1" x14ac:dyDescent="0.25">
      <c r="B73" s="204">
        <v>14</v>
      </c>
      <c r="C73" s="188" t="s">
        <v>62</v>
      </c>
      <c r="D73" s="22" t="s">
        <v>7</v>
      </c>
      <c r="E73" s="42"/>
      <c r="F73" s="42"/>
      <c r="G73" s="43"/>
      <c r="H73" s="42"/>
      <c r="I73" s="106"/>
    </row>
    <row r="74" spans="2:16" ht="15.75" customHeight="1" x14ac:dyDescent="0.25">
      <c r="B74" s="164"/>
      <c r="C74" s="189"/>
      <c r="D74" s="23" t="s">
        <v>6</v>
      </c>
      <c r="E74" s="29"/>
      <c r="F74" s="30"/>
      <c r="G74" s="30"/>
      <c r="H74" s="30"/>
      <c r="I74" s="105"/>
    </row>
    <row r="75" spans="2:16" ht="15.75" x14ac:dyDescent="0.25">
      <c r="B75" s="164"/>
      <c r="C75" s="189"/>
      <c r="D75" s="24" t="s">
        <v>13</v>
      </c>
      <c r="E75" s="32"/>
      <c r="F75" s="34"/>
      <c r="G75" s="34"/>
      <c r="H75" s="34"/>
      <c r="I75" s="103"/>
    </row>
    <row r="76" spans="2:16" ht="15.75" x14ac:dyDescent="0.25">
      <c r="B76" s="164"/>
      <c r="C76" s="190"/>
      <c r="D76" s="22" t="s">
        <v>5</v>
      </c>
      <c r="E76" s="29"/>
      <c r="F76" s="30"/>
      <c r="G76" s="30"/>
      <c r="H76" s="31"/>
      <c r="I76" s="105"/>
      <c r="O76" s="97"/>
    </row>
    <row r="77" spans="2:16" ht="18.75" customHeight="1" thickBot="1" x14ac:dyDescent="0.3">
      <c r="B77" s="205"/>
      <c r="C77" s="81" t="s">
        <v>16</v>
      </c>
      <c r="D77" s="82"/>
      <c r="E77" s="83">
        <f>SUM(E73:E76)</f>
        <v>0</v>
      </c>
      <c r="F77" s="83">
        <f>SUM(F73:F76)</f>
        <v>0</v>
      </c>
      <c r="G77" s="84"/>
      <c r="H77" s="83">
        <f>SUM(H73:H76)</f>
        <v>0</v>
      </c>
      <c r="I77" s="85"/>
    </row>
    <row r="78" spans="2:16" ht="15.75" customHeight="1" x14ac:dyDescent="0.25">
      <c r="B78" s="164">
        <v>15</v>
      </c>
      <c r="C78" s="188" t="s">
        <v>72</v>
      </c>
      <c r="D78" s="22" t="s">
        <v>7</v>
      </c>
      <c r="E78" s="42"/>
      <c r="F78" s="42"/>
      <c r="G78" s="43"/>
      <c r="H78" s="44"/>
      <c r="I78" s="106"/>
    </row>
    <row r="79" spans="2:16" ht="15.75" customHeight="1" x14ac:dyDescent="0.25">
      <c r="B79" s="164"/>
      <c r="C79" s="189"/>
      <c r="D79" s="23" t="s">
        <v>6</v>
      </c>
      <c r="E79" s="29">
        <v>400</v>
      </c>
      <c r="F79" s="30">
        <v>399.8</v>
      </c>
      <c r="G79" s="30"/>
      <c r="H79" s="30">
        <v>399.8</v>
      </c>
      <c r="I79" s="105">
        <f t="shared" ref="I79:I82" si="36">H79/E79*100</f>
        <v>99.95</v>
      </c>
      <c r="P79" s="98"/>
    </row>
    <row r="80" spans="2:16" ht="15.75" x14ac:dyDescent="0.25">
      <c r="B80" s="164"/>
      <c r="C80" s="189"/>
      <c r="D80" s="24" t="s">
        <v>13</v>
      </c>
      <c r="E80" s="49">
        <v>23689</v>
      </c>
      <c r="F80" s="30">
        <v>23422</v>
      </c>
      <c r="G80" s="30">
        <f t="shared" ref="G80:G82" si="37">F80/E80*100</f>
        <v>98.87289459242686</v>
      </c>
      <c r="H80" s="30">
        <v>23422</v>
      </c>
      <c r="I80" s="105">
        <f t="shared" si="36"/>
        <v>98.87289459242686</v>
      </c>
    </row>
    <row r="81" spans="2:18" ht="14.25" customHeight="1" x14ac:dyDescent="0.25">
      <c r="B81" s="164"/>
      <c r="C81" s="189"/>
      <c r="D81" s="22" t="s">
        <v>5</v>
      </c>
      <c r="E81" s="29"/>
      <c r="F81" s="30"/>
      <c r="G81" s="30"/>
      <c r="H81" s="31"/>
      <c r="I81" s="105"/>
    </row>
    <row r="82" spans="2:18" ht="47.25" customHeight="1" x14ac:dyDescent="0.25">
      <c r="B82" s="164"/>
      <c r="C82" s="190"/>
      <c r="D82" s="117" t="s">
        <v>65</v>
      </c>
      <c r="E82" s="29">
        <v>5309.5</v>
      </c>
      <c r="F82" s="30">
        <v>5309.5</v>
      </c>
      <c r="G82" s="30">
        <f t="shared" si="37"/>
        <v>100</v>
      </c>
      <c r="H82" s="30">
        <v>5309.5</v>
      </c>
      <c r="I82" s="126">
        <f t="shared" si="36"/>
        <v>100</v>
      </c>
    </row>
    <row r="83" spans="2:18" ht="27" customHeight="1" thickBot="1" x14ac:dyDescent="0.3">
      <c r="B83" s="164"/>
      <c r="C83" s="81" t="s">
        <v>16</v>
      </c>
      <c r="D83" s="82"/>
      <c r="E83" s="83">
        <f>SUM(E78:E82)</f>
        <v>29398.5</v>
      </c>
      <c r="F83" s="83">
        <f>SUM(F78:F82)</f>
        <v>29131.3</v>
      </c>
      <c r="G83" s="84">
        <f t="shared" ref="G83" si="38">F83/E83*100</f>
        <v>99.091110090650886</v>
      </c>
      <c r="H83" s="83">
        <f>SUM(H78:H82)</f>
        <v>29131.3</v>
      </c>
      <c r="I83" s="85">
        <f t="shared" ref="I83" si="39">H83/E83*100</f>
        <v>99.091110090650886</v>
      </c>
    </row>
    <row r="84" spans="2:18" ht="15.75" x14ac:dyDescent="0.25">
      <c r="B84" s="195">
        <v>16</v>
      </c>
      <c r="C84" s="191" t="s">
        <v>76</v>
      </c>
      <c r="D84" s="22" t="s">
        <v>7</v>
      </c>
      <c r="E84" s="130"/>
      <c r="F84" s="130"/>
      <c r="G84" s="131"/>
      <c r="H84" s="130"/>
      <c r="I84" s="132"/>
    </row>
    <row r="85" spans="2:18" ht="15.75" x14ac:dyDescent="0.25">
      <c r="B85" s="173"/>
      <c r="C85" s="192"/>
      <c r="D85" s="23" t="s">
        <v>6</v>
      </c>
      <c r="E85" s="29">
        <v>21285</v>
      </c>
      <c r="F85" s="29">
        <v>21285</v>
      </c>
      <c r="G85" s="30">
        <f t="shared" ref="G85:G86" si="40">F85/E85*100</f>
        <v>100</v>
      </c>
      <c r="H85" s="29">
        <v>21285</v>
      </c>
      <c r="I85" s="105">
        <f t="shared" ref="I85:I86" si="41">H85/E85*100</f>
        <v>100</v>
      </c>
    </row>
    <row r="86" spans="2:18" ht="15.75" x14ac:dyDescent="0.25">
      <c r="B86" s="173"/>
      <c r="C86" s="192"/>
      <c r="D86" s="24" t="s">
        <v>13</v>
      </c>
      <c r="E86" s="29">
        <v>25093.200000000001</v>
      </c>
      <c r="F86" s="29">
        <v>15046.7</v>
      </c>
      <c r="G86" s="30">
        <f t="shared" si="40"/>
        <v>59.96325697798607</v>
      </c>
      <c r="H86" s="29">
        <v>15046.7</v>
      </c>
      <c r="I86" s="105">
        <f t="shared" si="41"/>
        <v>59.96325697798607</v>
      </c>
    </row>
    <row r="87" spans="2:18" ht="21.75" customHeight="1" x14ac:dyDescent="0.25">
      <c r="B87" s="173"/>
      <c r="C87" s="192"/>
      <c r="D87" s="22" t="s">
        <v>5</v>
      </c>
      <c r="E87" s="130"/>
      <c r="F87" s="130"/>
      <c r="G87" s="131"/>
      <c r="H87" s="130"/>
      <c r="I87" s="132"/>
      <c r="R87" s="115"/>
    </row>
    <row r="88" spans="2:18" ht="20.25" customHeight="1" thickBot="1" x14ac:dyDescent="0.3">
      <c r="B88" s="196"/>
      <c r="C88" s="99" t="s">
        <v>16</v>
      </c>
      <c r="D88" s="87"/>
      <c r="E88" s="160">
        <f>SUM(E84:E87)</f>
        <v>46378.2</v>
      </c>
      <c r="F88" s="160">
        <f>SUM(F84:F87)</f>
        <v>36331.699999999997</v>
      </c>
      <c r="G88" s="138">
        <f t="shared" ref="G88" si="42">F88/E88*100</f>
        <v>78.337882884631142</v>
      </c>
      <c r="H88" s="160">
        <f>SUM(H84:H87)</f>
        <v>36331.699999999997</v>
      </c>
      <c r="I88" s="125">
        <f t="shared" ref="I88" si="43">H88/E88*100</f>
        <v>78.337882884631142</v>
      </c>
      <c r="R88" s="187"/>
    </row>
    <row r="89" spans="2:18" ht="17.25" customHeight="1" x14ac:dyDescent="0.25">
      <c r="B89" s="164">
        <v>17</v>
      </c>
      <c r="C89" s="191" t="s">
        <v>71</v>
      </c>
      <c r="D89" s="118" t="s">
        <v>7</v>
      </c>
      <c r="E89" s="121"/>
      <c r="F89" s="121"/>
      <c r="G89" s="92"/>
      <c r="H89" s="93"/>
      <c r="I89" s="133"/>
      <c r="R89" s="187"/>
    </row>
    <row r="90" spans="2:18" ht="15.75" customHeight="1" x14ac:dyDescent="0.25">
      <c r="B90" s="164"/>
      <c r="C90" s="197"/>
      <c r="D90" s="23" t="s">
        <v>6</v>
      </c>
      <c r="E90" s="29"/>
      <c r="F90" s="29"/>
      <c r="G90" s="30"/>
      <c r="H90" s="31"/>
      <c r="I90" s="105"/>
    </row>
    <row r="91" spans="2:18" ht="15.75" x14ac:dyDescent="0.25">
      <c r="B91" s="164"/>
      <c r="C91" s="197"/>
      <c r="D91" s="24" t="s">
        <v>13</v>
      </c>
      <c r="E91" s="49">
        <v>1461</v>
      </c>
      <c r="F91" s="29">
        <v>817.8</v>
      </c>
      <c r="G91" s="30">
        <f t="shared" ref="G91:G93" si="44">F91/E91*100</f>
        <v>55.975359342915809</v>
      </c>
      <c r="H91" s="29">
        <v>817.8</v>
      </c>
      <c r="I91" s="126">
        <f t="shared" ref="I91:I93" si="45">H91/E91*100</f>
        <v>55.975359342915809</v>
      </c>
      <c r="M91" s="100"/>
    </row>
    <row r="92" spans="2:18" ht="22.5" customHeight="1" x14ac:dyDescent="0.25">
      <c r="B92" s="164"/>
      <c r="C92" s="198"/>
      <c r="D92" s="26" t="s">
        <v>5</v>
      </c>
      <c r="E92" s="49"/>
      <c r="F92" s="30"/>
      <c r="G92" s="30"/>
      <c r="H92" s="31"/>
      <c r="I92" s="126"/>
    </row>
    <row r="93" spans="2:18" ht="24" customHeight="1" thickBot="1" x14ac:dyDescent="0.3">
      <c r="B93" s="164"/>
      <c r="C93" s="81" t="s">
        <v>16</v>
      </c>
      <c r="D93" s="87"/>
      <c r="E93" s="83">
        <f>SUM(E89:E92)</f>
        <v>1461</v>
      </c>
      <c r="F93" s="83">
        <f>SUM(F89:F92)</f>
        <v>817.8</v>
      </c>
      <c r="G93" s="134">
        <f t="shared" si="44"/>
        <v>55.975359342915809</v>
      </c>
      <c r="H93" s="83">
        <f>SUM(H89:H92)</f>
        <v>817.8</v>
      </c>
      <c r="I93" s="135">
        <f t="shared" si="45"/>
        <v>55.975359342915809</v>
      </c>
    </row>
    <row r="94" spans="2:18" ht="15.75" x14ac:dyDescent="0.25">
      <c r="B94" s="107">
        <v>18</v>
      </c>
      <c r="C94" s="189" t="s">
        <v>70</v>
      </c>
      <c r="D94" s="22" t="s">
        <v>7</v>
      </c>
      <c r="E94" s="42">
        <v>94.3</v>
      </c>
      <c r="F94" s="42">
        <v>94.3</v>
      </c>
      <c r="G94" s="30">
        <f t="shared" ref="G94:G96" si="46">F94/E94*100</f>
        <v>100</v>
      </c>
      <c r="H94" s="42">
        <v>94.3</v>
      </c>
      <c r="I94" s="126">
        <f t="shared" ref="I94:I96" si="47">H94/E94*100</f>
        <v>100</v>
      </c>
    </row>
    <row r="95" spans="2:18" ht="15.75" customHeight="1" x14ac:dyDescent="0.25">
      <c r="B95" s="77"/>
      <c r="C95" s="189"/>
      <c r="D95" s="23" t="s">
        <v>6</v>
      </c>
      <c r="E95" s="29">
        <v>400</v>
      </c>
      <c r="F95" s="29">
        <v>400</v>
      </c>
      <c r="G95" s="30">
        <f t="shared" si="46"/>
        <v>100</v>
      </c>
      <c r="H95" s="29">
        <v>400</v>
      </c>
      <c r="I95" s="126">
        <f t="shared" si="47"/>
        <v>100</v>
      </c>
    </row>
    <row r="96" spans="2:18" ht="15.75" x14ac:dyDescent="0.25">
      <c r="B96" s="19"/>
      <c r="C96" s="189"/>
      <c r="D96" s="24" t="s">
        <v>13</v>
      </c>
      <c r="E96" s="49">
        <v>279877.5</v>
      </c>
      <c r="F96" s="30">
        <v>278770</v>
      </c>
      <c r="G96" s="136">
        <f t="shared" si="46"/>
        <v>99.604291163098139</v>
      </c>
      <c r="H96" s="30">
        <v>278770</v>
      </c>
      <c r="I96" s="106">
        <f t="shared" si="47"/>
        <v>99.604291163098139</v>
      </c>
    </row>
    <row r="97" spans="2:15" ht="19.5" customHeight="1" x14ac:dyDescent="0.25">
      <c r="B97" s="19"/>
      <c r="C97" s="190"/>
      <c r="D97" s="22" t="s">
        <v>5</v>
      </c>
      <c r="E97" s="29"/>
      <c r="F97" s="30"/>
      <c r="G97" s="30"/>
      <c r="H97" s="30"/>
      <c r="I97" s="137"/>
    </row>
    <row r="98" spans="2:15" ht="21.75" customHeight="1" thickBot="1" x14ac:dyDescent="0.3">
      <c r="B98" s="109"/>
      <c r="C98" s="81" t="s">
        <v>16</v>
      </c>
      <c r="D98" s="82"/>
      <c r="E98" s="83">
        <f>SUM(E94:E97)</f>
        <v>280371.8</v>
      </c>
      <c r="F98" s="83">
        <f>SUM(F94:F97)</f>
        <v>279264.3</v>
      </c>
      <c r="G98" s="138">
        <f t="shared" ref="G98" si="48">F98/E98*100</f>
        <v>99.6049888041522</v>
      </c>
      <c r="H98" s="83">
        <f>SUM(H94:H97)</f>
        <v>279264.3</v>
      </c>
      <c r="I98" s="132">
        <f t="shared" ref="I98" si="49">H98/E98*100</f>
        <v>99.6049888041522</v>
      </c>
    </row>
    <row r="99" spans="2:15" ht="15.75" x14ac:dyDescent="0.25">
      <c r="B99" s="195">
        <v>19</v>
      </c>
      <c r="C99" s="191" t="s">
        <v>69</v>
      </c>
      <c r="D99" s="22" t="s">
        <v>7</v>
      </c>
      <c r="E99" s="130"/>
      <c r="F99" s="130"/>
      <c r="G99" s="53"/>
      <c r="H99" s="130"/>
      <c r="I99" s="139"/>
    </row>
    <row r="100" spans="2:15" ht="15.75" x14ac:dyDescent="0.25">
      <c r="B100" s="173"/>
      <c r="C100" s="197"/>
      <c r="D100" s="23" t="s">
        <v>6</v>
      </c>
      <c r="E100" s="29">
        <v>211789.8</v>
      </c>
      <c r="F100" s="29">
        <v>59722.1</v>
      </c>
      <c r="G100" s="30">
        <f t="shared" ref="G100:G101" si="50">F100/E100*100</f>
        <v>28.198761224572667</v>
      </c>
      <c r="H100" s="29">
        <v>59722.1</v>
      </c>
      <c r="I100" s="126">
        <f t="shared" ref="I100:I101" si="51">H100/E100*100</f>
        <v>28.198761224572667</v>
      </c>
    </row>
    <row r="101" spans="2:15" ht="15.75" x14ac:dyDescent="0.25">
      <c r="B101" s="173"/>
      <c r="C101" s="197"/>
      <c r="D101" s="24" t="s">
        <v>13</v>
      </c>
      <c r="E101" s="29">
        <v>114011.1</v>
      </c>
      <c r="F101" s="29">
        <v>86366.6</v>
      </c>
      <c r="G101" s="136">
        <f t="shared" si="50"/>
        <v>75.752799508118073</v>
      </c>
      <c r="H101" s="29">
        <v>86366.6</v>
      </c>
      <c r="I101" s="106">
        <f t="shared" si="51"/>
        <v>75.752799508118073</v>
      </c>
    </row>
    <row r="102" spans="2:15" ht="15.75" x14ac:dyDescent="0.25">
      <c r="B102" s="173"/>
      <c r="C102" s="197"/>
      <c r="D102" s="22" t="s">
        <v>5</v>
      </c>
      <c r="E102" s="36"/>
      <c r="F102" s="36"/>
      <c r="G102" s="30"/>
      <c r="H102" s="36"/>
      <c r="I102" s="31"/>
    </row>
    <row r="103" spans="2:15" ht="46.5" customHeight="1" thickBot="1" x14ac:dyDescent="0.3">
      <c r="B103" s="196"/>
      <c r="C103" s="203"/>
      <c r="D103" s="26" t="s">
        <v>65</v>
      </c>
      <c r="E103" s="29">
        <v>960</v>
      </c>
      <c r="F103" s="29"/>
      <c r="G103" s="34"/>
      <c r="H103" s="52"/>
      <c r="I103" s="103"/>
    </row>
    <row r="104" spans="2:15" ht="23.25" customHeight="1" thickBot="1" x14ac:dyDescent="0.3">
      <c r="B104" s="109"/>
      <c r="C104" s="80" t="s">
        <v>16</v>
      </c>
      <c r="D104" s="82"/>
      <c r="E104" s="83">
        <f>SUM(E99:E103)</f>
        <v>326760.90000000002</v>
      </c>
      <c r="F104" s="83">
        <f>SUM(F99:F103)</f>
        <v>146088.70000000001</v>
      </c>
      <c r="G104" s="84">
        <f t="shared" ref="G104:G137" si="52">F104/E104*100</f>
        <v>44.708133684293315</v>
      </c>
      <c r="H104" s="83">
        <f>SUM(H99:H103)</f>
        <v>146088.70000000001</v>
      </c>
      <c r="I104" s="85">
        <f t="shared" ref="I104:I137" si="53">H104/E104*100</f>
        <v>44.708133684293315</v>
      </c>
    </row>
    <row r="105" spans="2:15" ht="15.75" x14ac:dyDescent="0.25">
      <c r="B105" s="195">
        <v>20</v>
      </c>
      <c r="C105" s="188" t="s">
        <v>57</v>
      </c>
      <c r="D105" s="22" t="s">
        <v>7</v>
      </c>
      <c r="E105" s="42"/>
      <c r="F105" s="42"/>
      <c r="G105" s="43"/>
      <c r="H105" s="50"/>
      <c r="I105" s="127"/>
      <c r="O105" s="100"/>
    </row>
    <row r="106" spans="2:15" ht="19.5" customHeight="1" x14ac:dyDescent="0.25">
      <c r="B106" s="173"/>
      <c r="C106" s="189"/>
      <c r="D106" s="23" t="s">
        <v>6</v>
      </c>
      <c r="E106" s="29">
        <v>120</v>
      </c>
      <c r="F106" s="30">
        <v>120</v>
      </c>
      <c r="G106" s="30">
        <f t="shared" ref="G106:G107" si="54">F106/E106*100</f>
        <v>100</v>
      </c>
      <c r="H106" s="30">
        <v>120</v>
      </c>
      <c r="I106" s="105">
        <f t="shared" ref="I106:I107" si="55">H106/E106*100</f>
        <v>100</v>
      </c>
    </row>
    <row r="107" spans="2:15" ht="18" customHeight="1" x14ac:dyDescent="0.25">
      <c r="B107" s="173"/>
      <c r="C107" s="189"/>
      <c r="D107" s="24" t="s">
        <v>13</v>
      </c>
      <c r="E107" s="49">
        <v>5905.7</v>
      </c>
      <c r="F107" s="30">
        <v>5705.7</v>
      </c>
      <c r="G107" s="30">
        <f t="shared" si="54"/>
        <v>96.613441251672114</v>
      </c>
      <c r="H107" s="30">
        <v>5705.7</v>
      </c>
      <c r="I107" s="105">
        <f t="shared" si="55"/>
        <v>96.613441251672114</v>
      </c>
    </row>
    <row r="108" spans="2:15" ht="15.75" x14ac:dyDescent="0.25">
      <c r="B108" s="173"/>
      <c r="C108" s="190"/>
      <c r="D108" s="22" t="s">
        <v>5</v>
      </c>
      <c r="E108" s="29"/>
      <c r="F108" s="30"/>
      <c r="G108" s="30"/>
      <c r="H108" s="30"/>
      <c r="I108" s="137"/>
    </row>
    <row r="109" spans="2:15" ht="21" customHeight="1" thickBot="1" x14ac:dyDescent="0.3">
      <c r="B109" s="173"/>
      <c r="C109" s="89" t="s">
        <v>16</v>
      </c>
      <c r="D109" s="119"/>
      <c r="E109" s="130">
        <f>SUM(E105:E108)</f>
        <v>6025.7</v>
      </c>
      <c r="F109" s="130">
        <f>SUM(F105:F108)</f>
        <v>5825.7</v>
      </c>
      <c r="G109" s="131">
        <f t="shared" ref="G109" si="56">F109/E109*100</f>
        <v>96.680883548799315</v>
      </c>
      <c r="H109" s="130">
        <f>SUM(H105:H108)</f>
        <v>5825.7</v>
      </c>
      <c r="I109" s="132">
        <f t="shared" ref="I109" si="57">H109/E109*100</f>
        <v>96.680883548799315</v>
      </c>
    </row>
    <row r="110" spans="2:15" ht="15.75" x14ac:dyDescent="0.25">
      <c r="B110" s="195">
        <v>21</v>
      </c>
      <c r="C110" s="191" t="s">
        <v>64</v>
      </c>
      <c r="D110" s="91" t="s">
        <v>7</v>
      </c>
      <c r="E110" s="121"/>
      <c r="F110" s="121"/>
      <c r="G110" s="92"/>
      <c r="H110" s="140"/>
      <c r="I110" s="141"/>
    </row>
    <row r="111" spans="2:15" ht="15.75" customHeight="1" x14ac:dyDescent="0.25">
      <c r="B111" s="173"/>
      <c r="C111" s="197"/>
      <c r="D111" s="23" t="s">
        <v>6</v>
      </c>
      <c r="E111" s="29"/>
      <c r="F111" s="30"/>
      <c r="G111" s="30"/>
      <c r="H111" s="52"/>
      <c r="I111" s="126"/>
    </row>
    <row r="112" spans="2:15" ht="18.75" customHeight="1" x14ac:dyDescent="0.25">
      <c r="B112" s="173"/>
      <c r="C112" s="197"/>
      <c r="D112" s="24" t="s">
        <v>13</v>
      </c>
      <c r="E112" s="49">
        <v>1000</v>
      </c>
      <c r="F112" s="49">
        <v>1000</v>
      </c>
      <c r="G112" s="136">
        <f t="shared" ref="G112" si="58">F112/E112*100</f>
        <v>100</v>
      </c>
      <c r="H112" s="49">
        <v>1000</v>
      </c>
      <c r="I112" s="142">
        <f t="shared" ref="I112" si="59">H112/E112*100</f>
        <v>100</v>
      </c>
    </row>
    <row r="113" spans="2:15" ht="22.5" customHeight="1" x14ac:dyDescent="0.25">
      <c r="B113" s="173"/>
      <c r="C113" s="198"/>
      <c r="D113" s="22" t="s">
        <v>5</v>
      </c>
      <c r="E113" s="29"/>
      <c r="F113" s="30"/>
      <c r="G113" s="30"/>
      <c r="H113" s="30"/>
      <c r="I113" s="137"/>
    </row>
    <row r="114" spans="2:15" ht="26.25" customHeight="1" thickBot="1" x14ac:dyDescent="0.3">
      <c r="B114" s="196"/>
      <c r="C114" s="81" t="s">
        <v>16</v>
      </c>
      <c r="D114" s="82"/>
      <c r="E114" s="83">
        <f>SUM(E110:E113)</f>
        <v>1000</v>
      </c>
      <c r="F114" s="83">
        <f>SUM(F110:F113)</f>
        <v>1000</v>
      </c>
      <c r="G114" s="84">
        <f t="shared" ref="G114" si="60">F114/E114*100</f>
        <v>100</v>
      </c>
      <c r="H114" s="83">
        <f>SUM(H110:H113)</f>
        <v>1000</v>
      </c>
      <c r="I114" s="85">
        <f t="shared" ref="I114" si="61">H114/E114*100</f>
        <v>100</v>
      </c>
    </row>
    <row r="115" spans="2:15" ht="15.75" customHeight="1" x14ac:dyDescent="0.25">
      <c r="B115" s="195">
        <v>22</v>
      </c>
      <c r="C115" s="188" t="s">
        <v>67</v>
      </c>
      <c r="D115" s="91" t="s">
        <v>7</v>
      </c>
      <c r="E115" s="143"/>
      <c r="F115" s="143"/>
      <c r="G115" s="144"/>
      <c r="H115" s="145"/>
      <c r="I115" s="146"/>
    </row>
    <row r="116" spans="2:15" ht="15.75" customHeight="1" x14ac:dyDescent="0.25">
      <c r="B116" s="173"/>
      <c r="C116" s="189"/>
      <c r="D116" s="23" t="s">
        <v>6</v>
      </c>
      <c r="E116" s="147"/>
      <c r="F116" s="148"/>
      <c r="G116" s="148"/>
      <c r="H116" s="149"/>
      <c r="I116" s="150"/>
    </row>
    <row r="117" spans="2:15" ht="15.75" x14ac:dyDescent="0.25">
      <c r="B117" s="173"/>
      <c r="C117" s="189"/>
      <c r="D117" s="24" t="s">
        <v>13</v>
      </c>
      <c r="E117" s="49">
        <v>24407.3</v>
      </c>
      <c r="F117" s="30">
        <v>22322.9</v>
      </c>
      <c r="G117" s="30">
        <f>F117/E117*100</f>
        <v>91.459932069503807</v>
      </c>
      <c r="H117" s="30">
        <v>22322.9</v>
      </c>
      <c r="I117" s="105">
        <f t="shared" si="53"/>
        <v>91.459932069503807</v>
      </c>
    </row>
    <row r="118" spans="2:15" ht="21" customHeight="1" x14ac:dyDescent="0.25">
      <c r="B118" s="173"/>
      <c r="C118" s="189"/>
      <c r="D118" s="22" t="s">
        <v>5</v>
      </c>
      <c r="E118" s="29">
        <v>9098</v>
      </c>
      <c r="F118" s="29">
        <v>9098</v>
      </c>
      <c r="G118" s="30">
        <f>F118/E118*100</f>
        <v>100</v>
      </c>
      <c r="H118" s="29">
        <v>9098</v>
      </c>
      <c r="I118" s="137">
        <f t="shared" si="53"/>
        <v>100</v>
      </c>
    </row>
    <row r="119" spans="2:15" ht="47.25" customHeight="1" x14ac:dyDescent="0.25">
      <c r="B119" s="173"/>
      <c r="C119" s="190"/>
      <c r="D119" s="26" t="s">
        <v>65</v>
      </c>
      <c r="E119" s="29">
        <v>3219</v>
      </c>
      <c r="F119" s="29">
        <v>3219</v>
      </c>
      <c r="G119" s="30">
        <f>F119/E119*100</f>
        <v>100</v>
      </c>
      <c r="H119" s="29">
        <v>3219</v>
      </c>
      <c r="I119" s="105">
        <f t="shared" si="53"/>
        <v>100</v>
      </c>
    </row>
    <row r="120" spans="2:15" ht="18" customHeight="1" thickBot="1" x14ac:dyDescent="0.3">
      <c r="B120" s="196"/>
      <c r="C120" s="99" t="s">
        <v>16</v>
      </c>
      <c r="D120" s="82"/>
      <c r="E120" s="83">
        <f>SUM(E115:E119)</f>
        <v>36724.300000000003</v>
      </c>
      <c r="F120" s="83">
        <f>SUM(F115:F119)</f>
        <v>34639.9</v>
      </c>
      <c r="G120" s="84">
        <f t="shared" ref="G120:G124" si="62">F120/E120*100</f>
        <v>94.324194062242157</v>
      </c>
      <c r="H120" s="83">
        <f>SUM(H115:H119)</f>
        <v>34639.9</v>
      </c>
      <c r="I120" s="85">
        <f t="shared" ref="I120:I124" si="63">H120/E120*100</f>
        <v>94.324194062242157</v>
      </c>
    </row>
    <row r="121" spans="2:15" ht="15.75" x14ac:dyDescent="0.25">
      <c r="B121" s="195">
        <v>23</v>
      </c>
      <c r="C121" s="188" t="s">
        <v>68</v>
      </c>
      <c r="D121" s="91" t="s">
        <v>7</v>
      </c>
      <c r="E121" s="121">
        <v>10938.3</v>
      </c>
      <c r="F121" s="121">
        <v>10936.7</v>
      </c>
      <c r="G121" s="30">
        <f t="shared" si="62"/>
        <v>99.985372498468692</v>
      </c>
      <c r="H121" s="121">
        <v>10936.7</v>
      </c>
      <c r="I121" s="105">
        <f t="shared" si="63"/>
        <v>99.985372498468692</v>
      </c>
    </row>
    <row r="122" spans="2:15" ht="15.75" customHeight="1" x14ac:dyDescent="0.25">
      <c r="B122" s="173"/>
      <c r="C122" s="189"/>
      <c r="D122" s="23" t="s">
        <v>6</v>
      </c>
      <c r="E122" s="29">
        <v>59105</v>
      </c>
      <c r="F122" s="30">
        <v>58549.5</v>
      </c>
      <c r="G122" s="30">
        <f t="shared" si="62"/>
        <v>99.060147195668719</v>
      </c>
      <c r="H122" s="30">
        <v>58549.5</v>
      </c>
      <c r="I122" s="105">
        <f t="shared" si="63"/>
        <v>99.060147195668719</v>
      </c>
      <c r="O122" s="101"/>
    </row>
    <row r="123" spans="2:15" ht="15.75" x14ac:dyDescent="0.25">
      <c r="B123" s="173"/>
      <c r="C123" s="189"/>
      <c r="D123" s="24" t="s">
        <v>13</v>
      </c>
      <c r="E123" s="49">
        <v>1316.4</v>
      </c>
      <c r="F123" s="30">
        <v>1310.8</v>
      </c>
      <c r="G123" s="30">
        <f t="shared" si="62"/>
        <v>99.574597386812513</v>
      </c>
      <c r="H123" s="30">
        <v>1310.8</v>
      </c>
      <c r="I123" s="105">
        <f t="shared" si="63"/>
        <v>99.574597386812513</v>
      </c>
    </row>
    <row r="124" spans="2:15" ht="15.75" x14ac:dyDescent="0.25">
      <c r="B124" s="173"/>
      <c r="C124" s="190"/>
      <c r="D124" s="22" t="s">
        <v>5</v>
      </c>
      <c r="E124" s="29">
        <v>9833179.5600000005</v>
      </c>
      <c r="F124" s="30">
        <v>4897342.3600000003</v>
      </c>
      <c r="G124" s="30">
        <f t="shared" si="62"/>
        <v>49.80426046445551</v>
      </c>
      <c r="H124" s="30">
        <v>4897342.3600000003</v>
      </c>
      <c r="I124" s="137">
        <f t="shared" si="63"/>
        <v>49.80426046445551</v>
      </c>
      <c r="K124" s="152"/>
    </row>
    <row r="125" spans="2:15" ht="17.25" customHeight="1" thickBot="1" x14ac:dyDescent="0.3">
      <c r="B125" s="196"/>
      <c r="C125" s="81" t="s">
        <v>16</v>
      </c>
      <c r="D125" s="82"/>
      <c r="E125" s="83">
        <f>SUM(E121:E124)</f>
        <v>9904539.2599999998</v>
      </c>
      <c r="F125" s="83">
        <f>SUM(F121:F124)</f>
        <v>4968139.3600000003</v>
      </c>
      <c r="G125" s="84">
        <f t="shared" ref="G125" si="64">F125/E125*100</f>
        <v>50.160226837245133</v>
      </c>
      <c r="H125" s="83">
        <f>SUM(H121:H124)</f>
        <v>4968139.3600000003</v>
      </c>
      <c r="I125" s="85">
        <f t="shared" ref="I125" si="65">H125/E125*100</f>
        <v>50.160226837245133</v>
      </c>
    </row>
    <row r="126" spans="2:15" ht="15.75" x14ac:dyDescent="0.25">
      <c r="B126" s="195">
        <v>24</v>
      </c>
      <c r="C126" s="188" t="s">
        <v>58</v>
      </c>
      <c r="D126" s="91" t="s">
        <v>7</v>
      </c>
      <c r="E126" s="121"/>
      <c r="F126" s="121"/>
      <c r="G126" s="92"/>
      <c r="H126" s="140"/>
      <c r="I126" s="141"/>
    </row>
    <row r="127" spans="2:15" ht="15.75" customHeight="1" x14ac:dyDescent="0.25">
      <c r="B127" s="173"/>
      <c r="C127" s="189"/>
      <c r="D127" s="23" t="s">
        <v>6</v>
      </c>
      <c r="E127" s="29">
        <v>6630</v>
      </c>
      <c r="F127" s="30">
        <v>6630</v>
      </c>
      <c r="G127" s="30">
        <f t="shared" ref="G127:G128" si="66">F127/E127*100</f>
        <v>100</v>
      </c>
      <c r="H127" s="30">
        <v>6630</v>
      </c>
      <c r="I127" s="105">
        <f t="shared" ref="I127:I128" si="67">H127/E127*100</f>
        <v>100</v>
      </c>
    </row>
    <row r="128" spans="2:15" ht="15.75" x14ac:dyDescent="0.25">
      <c r="B128" s="173"/>
      <c r="C128" s="189"/>
      <c r="D128" s="24" t="s">
        <v>13</v>
      </c>
      <c r="E128" s="49">
        <v>342504.5</v>
      </c>
      <c r="F128" s="30">
        <v>274822.2</v>
      </c>
      <c r="G128" s="30">
        <f t="shared" si="66"/>
        <v>80.239004159069452</v>
      </c>
      <c r="H128" s="30">
        <v>274822.2</v>
      </c>
      <c r="I128" s="105">
        <f t="shared" si="67"/>
        <v>80.239004159069452</v>
      </c>
    </row>
    <row r="129" spans="2:9" ht="18" customHeight="1" x14ac:dyDescent="0.25">
      <c r="B129" s="173"/>
      <c r="C129" s="190"/>
      <c r="D129" s="22" t="s">
        <v>5</v>
      </c>
      <c r="E129" s="29"/>
      <c r="F129" s="30"/>
      <c r="G129" s="30"/>
      <c r="H129" s="30"/>
      <c r="I129" s="137"/>
    </row>
    <row r="130" spans="2:9" ht="17.25" customHeight="1" thickBot="1" x14ac:dyDescent="0.3">
      <c r="B130" s="196"/>
      <c r="C130" s="81" t="s">
        <v>16</v>
      </c>
      <c r="D130" s="82"/>
      <c r="E130" s="83">
        <f>SUM(E126:E129)</f>
        <v>349134.5</v>
      </c>
      <c r="F130" s="83">
        <f>SUM(F126:F129)</f>
        <v>281452.2</v>
      </c>
      <c r="G130" s="84">
        <f t="shared" ref="G130" si="68">F130/E130*100</f>
        <v>80.614261838918807</v>
      </c>
      <c r="H130" s="83">
        <f>SUM(H126:H129)</f>
        <v>281452.2</v>
      </c>
      <c r="I130" s="85">
        <f t="shared" ref="I130" si="69">H130/E130*100</f>
        <v>80.614261838918807</v>
      </c>
    </row>
    <row r="131" spans="2:9" ht="37.5" customHeight="1" thickBot="1" x14ac:dyDescent="0.3">
      <c r="B131" s="76"/>
      <c r="C131" s="73" t="s">
        <v>43</v>
      </c>
      <c r="D131" s="79"/>
      <c r="E131" s="74">
        <f>SUM(E132+E133+E134+E135+E136+E137)</f>
        <v>16898060.120000001</v>
      </c>
      <c r="F131" s="74">
        <f>SUM(F132+F133+F134+F135+F136+F137)</f>
        <v>11616200.379999999</v>
      </c>
      <c r="G131" s="40">
        <f t="shared" si="52"/>
        <v>68.742804188815953</v>
      </c>
      <c r="H131" s="74">
        <f>SUM(H132+H133+H134+H135+H136+H137)</f>
        <v>11616200.379999999</v>
      </c>
      <c r="I131" s="41">
        <f t="shared" si="53"/>
        <v>68.742804188815953</v>
      </c>
    </row>
    <row r="132" spans="2:9" ht="21" customHeight="1" x14ac:dyDescent="0.25">
      <c r="B132" s="76"/>
      <c r="C132" s="112" t="s">
        <v>44</v>
      </c>
      <c r="D132" s="66" t="s">
        <v>7</v>
      </c>
      <c r="E132" s="42">
        <f>SUM(E4+E9+E14+E19+E26+E31+E36+E41+E46+E51+E56+E62+E68+E73+E78+E84+E89+E94+E99+E105+E110+E115+E121+E126)</f>
        <v>40919.1</v>
      </c>
      <c r="F132" s="42">
        <f>SUM(F4+F9+F14+F19+F26+F31+F36+F41+F46+F51+F56+F62+F68+F73+F78+F84+F89+F94+F99+F105+F110+F115+F121+F126)</f>
        <v>40843.760000000002</v>
      </c>
      <c r="G132" s="43">
        <f t="shared" si="52"/>
        <v>99.815880603434593</v>
      </c>
      <c r="H132" s="42">
        <f>SUM(H4+H9+H14+H19+H26+H31+H36+H41+H46+H51+H56+H62+H68+H73+H78+H84+H89+H94+H99+H105+H110+H115+H121+H126)</f>
        <v>40843.760000000002</v>
      </c>
      <c r="I132" s="106">
        <f t="shared" si="53"/>
        <v>99.815880603434593</v>
      </c>
    </row>
    <row r="133" spans="2:9" ht="23.25" customHeight="1" x14ac:dyDescent="0.25">
      <c r="B133" s="76"/>
      <c r="C133" s="113"/>
      <c r="D133" s="68" t="s">
        <v>6</v>
      </c>
      <c r="E133" s="29">
        <f>SUM(E5+E10+E15+E21+E27+E32+E37+E42+E47+E52+E57+E63+E69+E74+E79+E85+E90+E95+E100+E106+E111+E116+E122+E127)</f>
        <v>3309704.3</v>
      </c>
      <c r="F133" s="29">
        <f>SUM(F5+F10+F15+F21+F27+F32+F37+F42+F47+F52+F57+F63+F69+F74+F79+F85+F90+F95+F100+F106+F111+F116+F122+F127)</f>
        <v>3055761.28</v>
      </c>
      <c r="G133" s="30">
        <f t="shared" si="52"/>
        <v>92.327319996532623</v>
      </c>
      <c r="H133" s="29">
        <f>SUM(H5+H10+H15+H21+H27+H32+H37+H42+H47+H52+H57+H63+H69+H74+H79+H85+H90+H95+H100+H106+H111+H116+H122+H127)</f>
        <v>3055761.28</v>
      </c>
      <c r="I133" s="105">
        <f t="shared" si="53"/>
        <v>92.327319996532623</v>
      </c>
    </row>
    <row r="134" spans="2:9" ht="27.75" customHeight="1" x14ac:dyDescent="0.25">
      <c r="B134" s="76"/>
      <c r="C134" s="113"/>
      <c r="D134" s="69" t="s">
        <v>13</v>
      </c>
      <c r="E134" s="29">
        <f>SUM(E6+E11+E16+E23+E28+E33+E38+E43+E48+E53+E58+E64+E70+E75+E80+E86+E91+E96+E101+E107+E112+E117+E123+E128)</f>
        <v>1972930.7000000002</v>
      </c>
      <c r="F134" s="29">
        <f>SUM(F6+F11+F16+F23+F28+F33+F38+F43+F48+F53+F58+F64+F70+F75+F80+F86+F91+F96+F101+F107+F112+F117+F123+F128)</f>
        <v>1844714.8699999999</v>
      </c>
      <c r="G134" s="30">
        <f t="shared" si="52"/>
        <v>93.501250195964801</v>
      </c>
      <c r="H134" s="29">
        <f>SUM(H6+H11+H16+H23+H28+H33+H38+H43+H48+H53+H58+H64+H70+H75+H80+H86+H91+H96+H101+H107+H112+H117+H123+H128)</f>
        <v>1844714.8699999999</v>
      </c>
      <c r="I134" s="105">
        <f t="shared" si="53"/>
        <v>93.501250195964801</v>
      </c>
    </row>
    <row r="135" spans="2:9" ht="15.75" x14ac:dyDescent="0.25">
      <c r="B135" s="77"/>
      <c r="C135" s="199"/>
      <c r="D135" s="70" t="s">
        <v>5</v>
      </c>
      <c r="E135" s="153">
        <f>SUM(E7+E12+E17+E24+E29+E34+E39+E44+E49+E54+E59+E65+E71+E76+E81+E87+E92+E97+E102+E108+E113+E118+E124+E129)</f>
        <v>11352706.360000001</v>
      </c>
      <c r="F135" s="153">
        <f>SUM(F7+F12+F17+F24+F29+F34+F39+F44+F49+F54+F59+F65+F71+F76+F81+F87+F92+F97+F102+F108+F113+F118+F124+F129)</f>
        <v>6458579.9700000007</v>
      </c>
      <c r="G135" s="30">
        <f t="shared" si="52"/>
        <v>56.890223046339763</v>
      </c>
      <c r="H135" s="153">
        <f>SUM(H7+H12+H17+H24+H29+H34+H39+H44+H49+H54+H59+H65+H71+H76+H81+H87+H92+H97+H102+H108+H113+H118+H124+H129)</f>
        <v>6458579.9700000007</v>
      </c>
      <c r="I135" s="105">
        <f t="shared" si="53"/>
        <v>56.890223046339763</v>
      </c>
    </row>
    <row r="136" spans="2:9" ht="42.75" x14ac:dyDescent="0.25">
      <c r="B136" s="78"/>
      <c r="C136" s="199"/>
      <c r="D136" s="72" t="s">
        <v>66</v>
      </c>
      <c r="E136" s="153">
        <f>SUM(E20+E22)</f>
        <v>167575.1</v>
      </c>
      <c r="F136" s="153">
        <f>SUM(F20+F22)</f>
        <v>207772</v>
      </c>
      <c r="G136" s="30">
        <f t="shared" si="52"/>
        <v>123.98739430858163</v>
      </c>
      <c r="H136" s="153">
        <f>SUM(H20+H22)</f>
        <v>207772</v>
      </c>
      <c r="I136" s="105">
        <f t="shared" si="53"/>
        <v>123.98739430858163</v>
      </c>
    </row>
    <row r="137" spans="2:9" ht="56.25" customHeight="1" thickBot="1" x14ac:dyDescent="0.3">
      <c r="B137" s="110"/>
      <c r="C137" s="200"/>
      <c r="D137" s="154" t="s">
        <v>65</v>
      </c>
      <c r="E137" s="155">
        <f>SUM(E60+E66+E82+E103+E119)</f>
        <v>54224.56</v>
      </c>
      <c r="F137" s="155">
        <f>SUM(F60+F66+F82+F103+F119)</f>
        <v>8528.5</v>
      </c>
      <c r="G137" s="156">
        <f t="shared" si="52"/>
        <v>15.728112869887742</v>
      </c>
      <c r="H137" s="155">
        <f>SUM(H60+H66+H82+H103+H119)</f>
        <v>8528.5</v>
      </c>
      <c r="I137" s="157">
        <f t="shared" si="53"/>
        <v>15.728112869887742</v>
      </c>
    </row>
    <row r="138" spans="2:9" ht="38.25" customHeight="1" x14ac:dyDescent="0.25">
      <c r="C138" s="114"/>
      <c r="D138" s="114"/>
      <c r="E138" s="194"/>
      <c r="F138" s="194"/>
    </row>
  </sheetData>
  <mergeCells count="53">
    <mergeCell ref="R3:R6"/>
    <mergeCell ref="C78:C82"/>
    <mergeCell ref="C31:C34"/>
    <mergeCell ref="B19:B25"/>
    <mergeCell ref="C19:C24"/>
    <mergeCell ref="B26:B30"/>
    <mergeCell ref="C26:C29"/>
    <mergeCell ref="O41:O43"/>
    <mergeCell ref="R41:R44"/>
    <mergeCell ref="C94:C97"/>
    <mergeCell ref="C99:C103"/>
    <mergeCell ref="C36:C39"/>
    <mergeCell ref="B89:B93"/>
    <mergeCell ref="B99:B103"/>
    <mergeCell ref="B84:B88"/>
    <mergeCell ref="B68:B72"/>
    <mergeCell ref="B73:B77"/>
    <mergeCell ref="B78:B83"/>
    <mergeCell ref="B51:B55"/>
    <mergeCell ref="B56:B61"/>
    <mergeCell ref="B62:B67"/>
    <mergeCell ref="B41:B45"/>
    <mergeCell ref="B46:B50"/>
    <mergeCell ref="C41:C44"/>
    <mergeCell ref="C89:C92"/>
    <mergeCell ref="F1:I1"/>
    <mergeCell ref="B2:I2"/>
    <mergeCell ref="B4:B8"/>
    <mergeCell ref="B9:B13"/>
    <mergeCell ref="B14:B17"/>
    <mergeCell ref="C14:C17"/>
    <mergeCell ref="C4:C7"/>
    <mergeCell ref="C9:C12"/>
    <mergeCell ref="E138:F138"/>
    <mergeCell ref="B105:B109"/>
    <mergeCell ref="B110:B114"/>
    <mergeCell ref="B115:B120"/>
    <mergeCell ref="B121:B125"/>
    <mergeCell ref="B126:B130"/>
    <mergeCell ref="C105:C108"/>
    <mergeCell ref="C110:C113"/>
    <mergeCell ref="C121:C124"/>
    <mergeCell ref="C126:C129"/>
    <mergeCell ref="C135:C137"/>
    <mergeCell ref="C115:C119"/>
    <mergeCell ref="R88:R89"/>
    <mergeCell ref="C46:C49"/>
    <mergeCell ref="C51:C54"/>
    <mergeCell ref="C56:C59"/>
    <mergeCell ref="C68:C71"/>
    <mergeCell ref="C73:C76"/>
    <mergeCell ref="C84:C87"/>
    <mergeCell ref="C62:C66"/>
  </mergeCells>
  <pageMargins left="0.19685039370078741" right="0.11811023622047245" top="0.35433070866141736" bottom="0.1574803149606299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2016-03-09T07:26:05Z</dcterms:modified>
</cp:coreProperties>
</file>