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05" windowWidth="16605" windowHeight="9435" tabRatio="594" firstSheet="1" activeTab="1"/>
  </bookViews>
  <sheets>
    <sheet name="Итоги стр1" sheetId="2" state="hidden" r:id="rId1"/>
    <sheet name="Прил 1" sheetId="4" r:id="rId2"/>
    <sheet name="Прил 2" sheetId="7" r:id="rId3"/>
    <sheet name="Прил 2 (мер)" sheetId="8" r:id="rId4"/>
    <sheet name="Прил 3" sheetId="9" r:id="rId5"/>
    <sheet name="Прил 3 (мер)" sheetId="10" r:id="rId6"/>
    <sheet name="Прил 4" sheetId="11" r:id="rId7"/>
    <sheet name="Прил 4 (мер)" sheetId="12" r:id="rId8"/>
    <sheet name="Прил 5" sheetId="13" r:id="rId9"/>
    <sheet name="Прил 5 (мер)" sheetId="14" r:id="rId10"/>
    <sheet name="Прил 6" sheetId="17" r:id="rId11"/>
    <sheet name="Прил 6 (мер)" sheetId="18" r:id="rId12"/>
    <sheet name="Прил 7" sheetId="19" r:id="rId13"/>
    <sheet name="Прил 7 (мер)" sheetId="20" r:id="rId14"/>
  </sheets>
  <externalReferences>
    <externalReference r:id="rId15"/>
  </externalReferences>
  <definedNames>
    <definedName name="_GoBack" localSheetId="0">'Итоги стр1'!$A$33</definedName>
    <definedName name="_GoBack" localSheetId="1">'Прил 1'!#REF!</definedName>
    <definedName name="_GoBack" localSheetId="2">'Прил 2'!#REF!</definedName>
    <definedName name="_GoBack" localSheetId="3">'Прил 2 (мер)'!#REF!</definedName>
    <definedName name="_GoBack" localSheetId="4">'Прил 3'!#REF!</definedName>
    <definedName name="_GoBack" localSheetId="5">'Прил 3 (мер)'!#REF!</definedName>
    <definedName name="_GoBack" localSheetId="6">'Прил 4'!#REF!</definedName>
    <definedName name="_GoBack" localSheetId="7">'Прил 4 (мер)'!#REF!</definedName>
    <definedName name="_GoBack" localSheetId="8">'Прил 5'!#REF!</definedName>
    <definedName name="_GoBack" localSheetId="9">'Прил 5 (мер)'!#REF!</definedName>
    <definedName name="_GoBack" localSheetId="10">'Прил 6'!#REF!</definedName>
    <definedName name="_GoBack" localSheetId="11">'Прил 6 (мер)'!#REF!</definedName>
    <definedName name="_GoBack" localSheetId="12">'Прил 7'!#REF!</definedName>
    <definedName name="_GoBack" localSheetId="13">'Прил 7 (мер)'!#REF!</definedName>
    <definedName name="_xlnm.Print_Titles" localSheetId="1">'Прил 1'!$8:$8</definedName>
    <definedName name="_xlnm.Print_Titles" localSheetId="3">'Прил 2 (мер)'!$7:$7</definedName>
    <definedName name="_xlnm.Print_Titles" localSheetId="5">'Прил 3 (мер)'!$7:$7</definedName>
    <definedName name="_xlnm.Print_Titles" localSheetId="7">'Прил 4 (мер)'!$7:$7</definedName>
    <definedName name="_xlnm.Print_Titles" localSheetId="9">'Прил 5 (мер)'!$7:$7</definedName>
    <definedName name="_xlnm.Print_Titles" localSheetId="11">'Прил 6 (мер)'!$7:$7</definedName>
    <definedName name="_xlnm.Print_Titles" localSheetId="13">'Прил 7 (мер)'!$7:$7</definedName>
    <definedName name="_xlnm.Print_Area" localSheetId="0">'Итоги стр1'!$A$1:$M$35</definedName>
    <definedName name="_xlnm.Print_Area" localSheetId="1">'Прил 1'!$A$1:$O$32</definedName>
    <definedName name="_xlnm.Print_Area" localSheetId="2">'Прил 2'!$A$1:$O$20</definedName>
    <definedName name="_xlnm.Print_Area" localSheetId="3">'Прил 2 (мер)'!$A$1:$O$70</definedName>
    <definedName name="_xlnm.Print_Area" localSheetId="4">'Прил 3'!$A$1:$O$25</definedName>
    <definedName name="_xlnm.Print_Area" localSheetId="5">'Прил 3 (мер)'!$A$1:$O$36</definedName>
    <definedName name="_xlnm.Print_Area" localSheetId="6">'Прил 4'!$A$1:$O$22</definedName>
    <definedName name="_xlnm.Print_Area" localSheetId="7">'Прил 4 (мер)'!$A$1:$O$25</definedName>
    <definedName name="_xlnm.Print_Area" localSheetId="8">'Прил 5'!$A$1:$O$20</definedName>
    <definedName name="_xlnm.Print_Area" localSheetId="9">'Прил 5 (мер)'!$A$1:$O$23</definedName>
    <definedName name="_xlnm.Print_Area" localSheetId="10">'Прил 6'!$A$1:$O$20</definedName>
    <definedName name="_xlnm.Print_Area" localSheetId="11">'Прил 6 (мер)'!$A$1:$O$14</definedName>
    <definedName name="_xlnm.Print_Area" localSheetId="12">'Прил 7'!$A$1:$O$20</definedName>
    <definedName name="_xlnm.Print_Area" localSheetId="13">'Прил 7 (мер)'!$A$1:$O$24</definedName>
  </definedNames>
  <calcPr calcId="124519"/>
</workbook>
</file>

<file path=xl/calcChain.xml><?xml version="1.0" encoding="utf-8"?>
<calcChain xmlns="http://schemas.openxmlformats.org/spreadsheetml/2006/main">
  <c r="M47" i="8"/>
  <c r="L47"/>
  <c r="K47"/>
  <c r="J47"/>
  <c r="I47"/>
  <c r="P17" i="10"/>
  <c r="J19" i="9" l="1"/>
  <c r="J16"/>
  <c r="D24" i="4" s="1"/>
  <c r="M11" i="10"/>
  <c r="L11"/>
  <c r="K11"/>
  <c r="J11"/>
  <c r="M10"/>
  <c r="L10"/>
  <c r="K10"/>
  <c r="J10"/>
  <c r="I11"/>
  <c r="I10"/>
  <c r="H10" s="1"/>
  <c r="I13"/>
  <c r="I12" s="1"/>
  <c r="I14"/>
  <c r="M15"/>
  <c r="L15"/>
  <c r="K15"/>
  <c r="J15"/>
  <c r="I15"/>
  <c r="M14"/>
  <c r="L14"/>
  <c r="K14"/>
  <c r="J14"/>
  <c r="H14"/>
  <c r="H11"/>
  <c r="P24"/>
  <c r="H26"/>
  <c r="H25"/>
  <c r="H24"/>
  <c r="M23"/>
  <c r="L23"/>
  <c r="K23"/>
  <c r="J23"/>
  <c r="I23"/>
  <c r="H15" l="1"/>
  <c r="H23"/>
  <c r="I11" i="20" l="1"/>
  <c r="H24"/>
  <c r="P23"/>
  <c r="H23"/>
  <c r="P21" l="1"/>
  <c r="P19"/>
  <c r="P17"/>
  <c r="P15"/>
  <c r="P13"/>
  <c r="I12" l="1"/>
  <c r="H22"/>
  <c r="H21"/>
  <c r="H20"/>
  <c r="H19"/>
  <c r="H18"/>
  <c r="H17"/>
  <c r="H16"/>
  <c r="H15"/>
  <c r="P19" i="12"/>
  <c r="P59" i="8"/>
  <c r="P21"/>
  <c r="I28"/>
  <c r="I41"/>
  <c r="H45"/>
  <c r="I10" i="20" l="1"/>
  <c r="H11"/>
  <c r="M12"/>
  <c r="L12"/>
  <c r="K12"/>
  <c r="J12"/>
  <c r="J11"/>
  <c r="K11"/>
  <c r="L11"/>
  <c r="M11"/>
  <c r="J16" i="17"/>
  <c r="J15"/>
  <c r="D29" i="2" s="1"/>
  <c r="I10" i="18"/>
  <c r="I11"/>
  <c r="H14"/>
  <c r="M10"/>
  <c r="L10"/>
  <c r="K10"/>
  <c r="J10"/>
  <c r="H12" i="20" l="1"/>
  <c r="I9"/>
  <c r="I8" s="1"/>
  <c r="P17" i="17"/>
  <c r="H10" i="18"/>
  <c r="H44" i="8" l="1"/>
  <c r="M9" i="20"/>
  <c r="L9"/>
  <c r="K9"/>
  <c r="K8" s="1"/>
  <c r="J9"/>
  <c r="J18" i="19"/>
  <c r="O18" s="1"/>
  <c r="H14" i="20"/>
  <c r="H13"/>
  <c r="M10"/>
  <c r="L10"/>
  <c r="K10"/>
  <c r="J10"/>
  <c r="H10" s="1"/>
  <c r="J16" i="19"/>
  <c r="M8" i="20"/>
  <c r="O19" i="19"/>
  <c r="N18"/>
  <c r="M18"/>
  <c r="N17"/>
  <c r="M17"/>
  <c r="L17"/>
  <c r="K17"/>
  <c r="N16"/>
  <c r="M16"/>
  <c r="L16"/>
  <c r="L14" s="1"/>
  <c r="K16"/>
  <c r="O15"/>
  <c r="O17" l="1"/>
  <c r="M14"/>
  <c r="K14"/>
  <c r="L8" i="20"/>
  <c r="J8"/>
  <c r="H9"/>
  <c r="H8" s="1"/>
  <c r="N14" i="19"/>
  <c r="D31" i="4"/>
  <c r="C31"/>
  <c r="J14" i="19"/>
  <c r="O16"/>
  <c r="O14" s="1"/>
  <c r="I29" i="8"/>
  <c r="H19"/>
  <c r="H39"/>
  <c r="P31" i="4" l="1"/>
  <c r="H15" i="8"/>
  <c r="L27" i="2" l="1"/>
  <c r="J27"/>
  <c r="P17" i="11"/>
  <c r="N18" i="17" l="1"/>
  <c r="M18"/>
  <c r="L18"/>
  <c r="K18"/>
  <c r="J18"/>
  <c r="C30" i="4" s="1"/>
  <c r="M11" i="18"/>
  <c r="N16" i="17" s="1"/>
  <c r="L11" i="18"/>
  <c r="M16" i="17" s="1"/>
  <c r="K11" i="18"/>
  <c r="L16" i="17" s="1"/>
  <c r="J11" i="18"/>
  <c r="K16" i="17" s="1"/>
  <c r="I9" i="18"/>
  <c r="M9"/>
  <c r="M8" s="1"/>
  <c r="L9"/>
  <c r="K9"/>
  <c r="J9"/>
  <c r="K8"/>
  <c r="H13"/>
  <c r="H12"/>
  <c r="L8"/>
  <c r="O19" i="17"/>
  <c r="O15"/>
  <c r="J8" i="18" l="1"/>
  <c r="H11"/>
  <c r="H9" l="1"/>
  <c r="H8" s="1"/>
  <c r="I8"/>
  <c r="H23" i="12" l="1"/>
  <c r="H21"/>
  <c r="H19"/>
  <c r="H17"/>
  <c r="H15"/>
  <c r="I13"/>
  <c r="M13" l="1"/>
  <c r="L13"/>
  <c r="K13"/>
  <c r="J13"/>
  <c r="M12"/>
  <c r="L12"/>
  <c r="L9" s="1"/>
  <c r="K12"/>
  <c r="K9" s="1"/>
  <c r="J12"/>
  <c r="M9"/>
  <c r="J9"/>
  <c r="I12"/>
  <c r="H43" i="8" l="1"/>
  <c r="I14" i="14"/>
  <c r="L29" i="2"/>
  <c r="J29"/>
  <c r="H29"/>
  <c r="F29"/>
  <c r="L30"/>
  <c r="J30"/>
  <c r="O19" i="11" l="1"/>
  <c r="O17"/>
  <c r="O15"/>
  <c r="M10" i="12"/>
  <c r="N16" i="11" s="1"/>
  <c r="L10" i="12"/>
  <c r="M16" i="11" s="1"/>
  <c r="K10" i="12"/>
  <c r="L16" i="11" s="1"/>
  <c r="J10" i="12"/>
  <c r="K16" i="11" s="1"/>
  <c r="I10" i="12"/>
  <c r="H16"/>
  <c r="B29" i="2"/>
  <c r="O19" i="9"/>
  <c r="O17"/>
  <c r="O16"/>
  <c r="O15"/>
  <c r="O19" i="7"/>
  <c r="O15"/>
  <c r="H30" i="10"/>
  <c r="M13"/>
  <c r="L13"/>
  <c r="K13"/>
  <c r="J13"/>
  <c r="H22"/>
  <c r="H21"/>
  <c r="H20"/>
  <c r="H19"/>
  <c r="H18"/>
  <c r="H17"/>
  <c r="M49" i="8"/>
  <c r="L49"/>
  <c r="K49"/>
  <c r="J49"/>
  <c r="I49"/>
  <c r="I10"/>
  <c r="D30" i="4" s="1"/>
  <c r="H61" i="8"/>
  <c r="H60"/>
  <c r="H59"/>
  <c r="H63"/>
  <c r="H62"/>
  <c r="H57"/>
  <c r="H56"/>
  <c r="H55"/>
  <c r="H54"/>
  <c r="H53"/>
  <c r="H52"/>
  <c r="H51"/>
  <c r="H42"/>
  <c r="H38"/>
  <c r="H37"/>
  <c r="H36"/>
  <c r="H35"/>
  <c r="H34"/>
  <c r="H33"/>
  <c r="H32"/>
  <c r="H12" i="12" l="1"/>
  <c r="J16" i="11"/>
  <c r="H10" i="12"/>
  <c r="H13"/>
  <c r="H26" i="8"/>
  <c r="H25"/>
  <c r="H24"/>
  <c r="H23"/>
  <c r="H22"/>
  <c r="H21"/>
  <c r="H18"/>
  <c r="H17"/>
  <c r="O16" i="11" l="1"/>
  <c r="D26" i="4"/>
  <c r="M10" i="8"/>
  <c r="M41"/>
  <c r="M31"/>
  <c r="M29"/>
  <c r="M28"/>
  <c r="M15"/>
  <c r="M13"/>
  <c r="L41"/>
  <c r="L31"/>
  <c r="L29"/>
  <c r="L28"/>
  <c r="L15"/>
  <c r="L13"/>
  <c r="L10"/>
  <c r="M28" i="10"/>
  <c r="L28"/>
  <c r="M18" i="11"/>
  <c r="M14" s="1"/>
  <c r="N18" i="13"/>
  <c r="N17"/>
  <c r="N16"/>
  <c r="H27" i="2" s="1"/>
  <c r="M18" i="13"/>
  <c r="M17"/>
  <c r="M16"/>
  <c r="M9" i="14"/>
  <c r="I9"/>
  <c r="J18" i="13" s="1"/>
  <c r="I10" i="14"/>
  <c r="M13"/>
  <c r="L13"/>
  <c r="K13"/>
  <c r="K9" s="1"/>
  <c r="J13"/>
  <c r="J9" s="1"/>
  <c r="J8" s="1"/>
  <c r="I13"/>
  <c r="I12" s="1"/>
  <c r="M14"/>
  <c r="M12" s="1"/>
  <c r="L14"/>
  <c r="L10" s="1"/>
  <c r="H16"/>
  <c r="H15"/>
  <c r="K14"/>
  <c r="K10" s="1"/>
  <c r="J14"/>
  <c r="J10" s="1"/>
  <c r="O19" i="13"/>
  <c r="O15"/>
  <c r="L12" i="14" l="1"/>
  <c r="C27" i="4"/>
  <c r="K12" i="14"/>
  <c r="J12"/>
  <c r="H10"/>
  <c r="J16" i="13" s="1"/>
  <c r="M10" i="14"/>
  <c r="L9"/>
  <c r="M17" i="7"/>
  <c r="M17" i="17"/>
  <c r="N17" i="7"/>
  <c r="N17" i="17"/>
  <c r="M27" i="10"/>
  <c r="M9"/>
  <c r="N18" i="9" s="1"/>
  <c r="L27" i="10"/>
  <c r="L9"/>
  <c r="M18" i="9" s="1"/>
  <c r="M11" i="12"/>
  <c r="N18" i="11"/>
  <c r="N14" s="1"/>
  <c r="M12" i="10"/>
  <c r="M46" i="8"/>
  <c r="L46"/>
  <c r="L11"/>
  <c r="M11"/>
  <c r="M9"/>
  <c r="M27"/>
  <c r="L9"/>
  <c r="L12"/>
  <c r="L27"/>
  <c r="M12"/>
  <c r="N14" i="13"/>
  <c r="L8" i="12"/>
  <c r="L11"/>
  <c r="M14" i="13"/>
  <c r="O18"/>
  <c r="L8" i="14"/>
  <c r="H9"/>
  <c r="H8" s="1"/>
  <c r="I8"/>
  <c r="K8"/>
  <c r="M8"/>
  <c r="H14"/>
  <c r="H13"/>
  <c r="D27" i="4" l="1"/>
  <c r="N16" i="7"/>
  <c r="N18"/>
  <c r="M16"/>
  <c r="M14" i="17"/>
  <c r="L8" i="8"/>
  <c r="M18" i="7"/>
  <c r="M14" i="9"/>
  <c r="J26" i="2"/>
  <c r="N14" i="9"/>
  <c r="L26" i="2"/>
  <c r="L31" s="1"/>
  <c r="M8" i="10"/>
  <c r="J31" i="2"/>
  <c r="M8" i="12"/>
  <c r="L12" i="10"/>
  <c r="L8"/>
  <c r="M8" i="8"/>
  <c r="H12" i="14"/>
  <c r="K18" i="11"/>
  <c r="K14" s="1"/>
  <c r="I9" i="12"/>
  <c r="L18" i="11"/>
  <c r="L14" s="1"/>
  <c r="H24" i="12"/>
  <c r="H22"/>
  <c r="H20"/>
  <c r="H18"/>
  <c r="J28" i="10"/>
  <c r="I28"/>
  <c r="I9" s="1"/>
  <c r="I8" s="1"/>
  <c r="K28"/>
  <c r="K9" s="1"/>
  <c r="F30" i="2"/>
  <c r="D30"/>
  <c r="H30"/>
  <c r="C24" i="4"/>
  <c r="J15" i="8"/>
  <c r="I15"/>
  <c r="J10"/>
  <c r="K10"/>
  <c r="K41"/>
  <c r="J41"/>
  <c r="K31"/>
  <c r="J31"/>
  <c r="I31"/>
  <c r="J29"/>
  <c r="D13" i="4"/>
  <c r="K29" i="8"/>
  <c r="J28"/>
  <c r="C13" i="4"/>
  <c r="K28" i="8"/>
  <c r="K15"/>
  <c r="J13"/>
  <c r="I13"/>
  <c r="K13"/>
  <c r="N14" i="7" l="1"/>
  <c r="M14"/>
  <c r="K17" i="17"/>
  <c r="L17"/>
  <c r="N14"/>
  <c r="B30" i="2"/>
  <c r="J27" i="10"/>
  <c r="J9"/>
  <c r="H9" s="1"/>
  <c r="J18" i="11"/>
  <c r="C26" i="4" s="1"/>
  <c r="H9" i="12"/>
  <c r="C14" i="4"/>
  <c r="H28" i="10"/>
  <c r="K12"/>
  <c r="J9" i="8"/>
  <c r="K9"/>
  <c r="H13"/>
  <c r="J11"/>
  <c r="K16" i="7" s="1"/>
  <c r="C20" i="4"/>
  <c r="I9" i="8"/>
  <c r="K11"/>
  <c r="D20" i="4"/>
  <c r="I11" i="8"/>
  <c r="H10"/>
  <c r="K17" i="7"/>
  <c r="K17" i="13"/>
  <c r="P48" i="8"/>
  <c r="D14" i="4" s="1"/>
  <c r="L17" i="7"/>
  <c r="L17" i="13"/>
  <c r="J17" i="7"/>
  <c r="J17" i="13"/>
  <c r="I8" i="12"/>
  <c r="J12" i="10"/>
  <c r="K18" i="7"/>
  <c r="I46" i="8"/>
  <c r="I11" i="12"/>
  <c r="K8"/>
  <c r="K11"/>
  <c r="J11"/>
  <c r="J8"/>
  <c r="H13" i="10"/>
  <c r="I27"/>
  <c r="K27"/>
  <c r="K12" i="8"/>
  <c r="J46"/>
  <c r="K46"/>
  <c r="H49"/>
  <c r="I27"/>
  <c r="H48"/>
  <c r="H47"/>
  <c r="H31"/>
  <c r="H41"/>
  <c r="I12"/>
  <c r="J12"/>
  <c r="K27"/>
  <c r="H28"/>
  <c r="J27"/>
  <c r="H29"/>
  <c r="C33" i="4" l="1"/>
  <c r="P14"/>
  <c r="D33"/>
  <c r="L16" i="13"/>
  <c r="F27" i="2" s="1"/>
  <c r="L18" i="7"/>
  <c r="O17" i="17"/>
  <c r="K16" i="13"/>
  <c r="K14" s="1"/>
  <c r="K14" i="17"/>
  <c r="O18"/>
  <c r="O17" i="7"/>
  <c r="B28" i="2"/>
  <c r="K18" i="9"/>
  <c r="K14" s="1"/>
  <c r="O18" i="11"/>
  <c r="J14"/>
  <c r="J8" i="10"/>
  <c r="L16" i="7"/>
  <c r="H9" i="8"/>
  <c r="J18" i="7"/>
  <c r="H11" i="8"/>
  <c r="J16" i="7"/>
  <c r="D27" i="2" s="1"/>
  <c r="J14" i="13"/>
  <c r="O17"/>
  <c r="O14" i="11"/>
  <c r="I8" i="8"/>
  <c r="J18" i="9"/>
  <c r="K14" i="7"/>
  <c r="K8" i="10"/>
  <c r="L18" i="9"/>
  <c r="H12" i="10"/>
  <c r="H46" i="8"/>
  <c r="K8"/>
  <c r="J8"/>
  <c r="H11" i="12"/>
  <c r="H8"/>
  <c r="H27" i="10"/>
  <c r="H12" i="8"/>
  <c r="H27"/>
  <c r="L14" i="13" l="1"/>
  <c r="O16"/>
  <c r="F26" i="2"/>
  <c r="F31" s="1"/>
  <c r="O16" i="7"/>
  <c r="B27" i="2"/>
  <c r="D26"/>
  <c r="J14" i="17"/>
  <c r="O16"/>
  <c r="O14" s="1"/>
  <c r="L14"/>
  <c r="E33" i="4"/>
  <c r="O18" i="7"/>
  <c r="L14"/>
  <c r="J14"/>
  <c r="O14" i="13"/>
  <c r="J14" i="9"/>
  <c r="L14"/>
  <c r="H26" i="2"/>
  <c r="O18" i="9"/>
  <c r="O14" s="1"/>
  <c r="H8" i="10"/>
  <c r="H8" i="8"/>
  <c r="N30" i="2" l="1"/>
  <c r="D9" i="4" s="1"/>
  <c r="C9"/>
  <c r="B26" i="2"/>
  <c r="B31" s="1"/>
  <c r="D31"/>
  <c r="N29"/>
  <c r="O14" i="7"/>
  <c r="H31" i="2"/>
  <c r="P9" i="4" l="1"/>
  <c r="E34" s="1"/>
  <c r="E35" s="1"/>
</calcChain>
</file>

<file path=xl/sharedStrings.xml><?xml version="1.0" encoding="utf-8"?>
<sst xmlns="http://schemas.openxmlformats.org/spreadsheetml/2006/main" count="897" uniqueCount="305">
  <si>
    <t>Расходы (тыс. рублей)</t>
  </si>
  <si>
    <t>Всего</t>
  </si>
  <si>
    <t>Средства бюджета Сергиево-Посадского муниципального района</t>
  </si>
  <si>
    <t>Администрация городского поселения Сергиев Посад</t>
  </si>
  <si>
    <t>городского поселения Сергиев Посад</t>
  </si>
  <si>
    <t>от ______________ № _____________</t>
  </si>
  <si>
    <t>Наименование муниципальной программы</t>
  </si>
  <si>
    <t>Цели муниципальной программы</t>
  </si>
  <si>
    <t>Задачи муниципальной программы</t>
  </si>
  <si>
    <t>Заказчик муниципальной программы</t>
  </si>
  <si>
    <t>Координатор муниципальной программы</t>
  </si>
  <si>
    <t>Разработчик муниципальной программы</t>
  </si>
  <si>
    <t>Ответственный исполнитель муниципальной программы</t>
  </si>
  <si>
    <t>Сроки реализации муниципальной программы</t>
  </si>
  <si>
    <t>Перечень подпрограмм</t>
  </si>
  <si>
    <t>Создание условий для динамичного, инновационного развития сферы культуры, спорта и молодежной политики в городском поселении Сергиев Посад.</t>
  </si>
  <si>
    <t>Директор МКУ «Агентство культурного и социального развития»</t>
  </si>
  <si>
    <t>Источники финансирования муниципальной программы, в том числе по годам:</t>
  </si>
  <si>
    <t>Средства федерального бюджета</t>
  </si>
  <si>
    <t>Внебюджетные средства</t>
  </si>
  <si>
    <t>Планируемые результаты реализации муниципальной программы</t>
  </si>
  <si>
    <t>2017 год</t>
  </si>
  <si>
    <t>2018 год</t>
  </si>
  <si>
    <t>2019 год</t>
  </si>
  <si>
    <t>№ п/п</t>
  </si>
  <si>
    <t>%</t>
  </si>
  <si>
    <t>Задачи, направленные на достижение цели</t>
  </si>
  <si>
    <t>Базовое значение показателя (на начало реализации подпрограммы)</t>
  </si>
  <si>
    <t>Бюджет городского поселения Сергиев Посад</t>
  </si>
  <si>
    <t>Другие источники</t>
  </si>
  <si>
    <t>Создание условий для организации досуга населения городского поселения и повышения качества культурных услуг в сфере физической культуры и спорта</t>
  </si>
  <si>
    <t>Планируемое значение показателя по годам реализации</t>
  </si>
  <si>
    <t>Количественные и/или качественные целевые показатели, характеризующие достижение целей и решение задач</t>
  </si>
  <si>
    <t>Показатель 1. 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</si>
  <si>
    <t>Показатель 2. 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t>
  </si>
  <si>
    <t>Показатель 3. Уровень фактической обеспеченности клубами и учреждениями клубного типа от нормативной потребности</t>
  </si>
  <si>
    <t>Показатель 4. Выполнение муниципальных заданий учреждениями культуры</t>
  </si>
  <si>
    <t>Показатель 1. Увеличение численности участников культурно-досуговых мероприятий</t>
  </si>
  <si>
    <t>Формирование единого культурного пространства городского поселения посредством развития комплекса масштабных культурных событий и мероприятий различного статуса и уровня</t>
  </si>
  <si>
    <t>Показатель 1. Количество проведенных физкультурных и спортивных мероприятий</t>
  </si>
  <si>
    <t>Ед.</t>
  </si>
  <si>
    <t>Показатель 2. Уровень обеспеченности населения объектами спорта:</t>
  </si>
  <si>
    <t>спортивными залами</t>
  </si>
  <si>
    <t>плоскостными сооружениями</t>
  </si>
  <si>
    <t>плавательными бассейнами</t>
  </si>
  <si>
    <t>Показатель 3. Выполнение муниципального задания МУ СОЦ «Луч»</t>
  </si>
  <si>
    <t>Проведение мероприятий в целях пропаганды здорового образа жизни</t>
  </si>
  <si>
    <t>Показатель 1. Увеличение численности участников мероприятий для детей и молодежи</t>
  </si>
  <si>
    <t>Показатель 2. Доля молодых граждан, принимающих участие в мероприятиях по гражданско-патриотическому воспитанию</t>
  </si>
  <si>
    <t>Показатель 3.Доля молодых граждан, принимающих участие в деятельности общественных организаций и объединений</t>
  </si>
  <si>
    <t>Показатель 4. Доля молодых граждан, принимающих участие в добровольческой деятельности</t>
  </si>
  <si>
    <t>Проведение мероприятий для детей и молодежи</t>
  </si>
  <si>
    <t>Показатель 1. Соотношение средней заработной платы работников муниципальных учреждений культуры к средней заработной плате в Московской области</t>
  </si>
  <si>
    <t>Показатель 1. Увеличение числа посетителей парков</t>
  </si>
  <si>
    <t>Показатель 2. Уровень фактической обеспеченности парками культуры и отдыха от нормативной потребности</t>
  </si>
  <si>
    <t>Показатель 3. Выполнение муниципального задания МУК «Городские парки Сергиева Посада»</t>
  </si>
  <si>
    <t>Развитие парков культуры и отдыха</t>
  </si>
  <si>
    <t>Итого</t>
  </si>
  <si>
    <t>Источник финансирования</t>
  </si>
  <si>
    <t>Главный распорядитель бюджетных средств</t>
  </si>
  <si>
    <t>Подпрограмма I «Организация и проведение мероприятий  в сфере культуры, физической культуры и спорта, молодежной политики»</t>
  </si>
  <si>
    <t xml:space="preserve">Всего,
в том числе
</t>
  </si>
  <si>
    <t>Средства Федерального бюджета</t>
  </si>
  <si>
    <t>Средства бюджета Московской области</t>
  </si>
  <si>
    <t>Средства бюджета городского поселения Сергиев Посад</t>
  </si>
  <si>
    <t>Внебюджетные источники</t>
  </si>
  <si>
    <t>Планируемые результаты реализации подпрограммы</t>
  </si>
  <si>
    <t>Наименование подпрограммы</t>
  </si>
  <si>
    <t>Цель подпрограммы</t>
  </si>
  <si>
    <t>Задачи подпрограммы</t>
  </si>
  <si>
    <t>Координатор подпрограммы</t>
  </si>
  <si>
    <t>Разработчик подпрограммы</t>
  </si>
  <si>
    <t>Ответственный исполнитель</t>
  </si>
  <si>
    <t>«Организация и проведение мероприятий  в сфере культуры, физической культуры и спорта, молодежной политики»</t>
  </si>
  <si>
    <t>Создание условий для динамичного, инновационного развития сферы молодежной политики в городском поселении Сергиев Посад.</t>
  </si>
  <si>
    <t xml:space="preserve">Директор МКУ «Агентство культурного и социального развития» </t>
  </si>
  <si>
    <t>МКУ «Агентство культурного и социального развития»</t>
  </si>
  <si>
    <t xml:space="preserve">1. Проведение мероприятий для детей и молодежи.
2. Проведение мероприятий в целях пропаганды здорового образа жизни.
3. Формирование единого культурного пространства посредством развития комплекса масштабных культурных событий и мероприятий различного статуса и уровня.
</t>
  </si>
  <si>
    <t>Сроки реализации подпрограммы</t>
  </si>
  <si>
    <t>Перечень мероприятий муниципальной программы</t>
  </si>
  <si>
    <t>подпрограммы I «Организация и проведение мероприятий  в сфере культуры, физической культуры и спорта, молодежной политики»</t>
  </si>
  <si>
    <t>Мероприятия по реализации программы (подпрограммы)</t>
  </si>
  <si>
    <t>Источники финансирования</t>
  </si>
  <si>
    <t>Срок исполнения мероприятий</t>
  </si>
  <si>
    <t>Объем финансирования мероприятия в текущем финансовом году (тыс.руб.)</t>
  </si>
  <si>
    <t>Всего (тыс.руб.)</t>
  </si>
  <si>
    <t>Ответственный за выполнение мероприятия программы (подпрограммы)</t>
  </si>
  <si>
    <t>Планируемые результаты выполнения мероприятий программы (подпрограммы)</t>
  </si>
  <si>
    <t>Объем финансирования по годам (тыс.руб.)</t>
  </si>
  <si>
    <t xml:space="preserve">Организация и проведение мероприятий для детей и молодежи        </t>
  </si>
  <si>
    <t>1. Мероприятия для детей и молодежи</t>
  </si>
  <si>
    <t>Единица измере ния</t>
  </si>
  <si>
    <t>1.1.</t>
  </si>
  <si>
    <t>1.2.</t>
  </si>
  <si>
    <t>Уполномоченный орган</t>
  </si>
  <si>
    <t>Проведение мероприятий</t>
  </si>
  <si>
    <t>1.3.</t>
  </si>
  <si>
    <t>1.4</t>
  </si>
  <si>
    <t>Дополнительные мероприятия по развитию жилищно-коммунального хозяйства и социально-культурной сферы за счет средств бюджета Московской области (Администрация)</t>
  </si>
  <si>
    <t>2.1</t>
  </si>
  <si>
    <t>МУК «Сергиево-Посадский драматический театр-студия «Театральный ковчег</t>
  </si>
  <si>
    <t>Мисс Студенчество</t>
  </si>
  <si>
    <t>Проведение мероприятия</t>
  </si>
  <si>
    <t>Фестиваль «Студенческая весна»</t>
  </si>
  <si>
    <t>2.2</t>
  </si>
  <si>
    <t>2.3</t>
  </si>
  <si>
    <t>МАУ «Городские парки Сергиева Посада»</t>
  </si>
  <si>
    <t>День студента</t>
  </si>
  <si>
    <t>2.4</t>
  </si>
  <si>
    <t>МУК «Дворец культуры им. Ю.А. Гагарина»</t>
  </si>
  <si>
    <t>2.5</t>
  </si>
  <si>
    <t>День молодежи</t>
  </si>
  <si>
    <t>2.6</t>
  </si>
  <si>
    <t>Турнир КВН</t>
  </si>
  <si>
    <t>Открытый городской конкурс по бальным танцам</t>
  </si>
  <si>
    <t xml:space="preserve">Организация и проведение мероприятий в сфере культуры       </t>
  </si>
  <si>
    <t>Формирование единого культурного пространства посредством развития комплекса масштабных культурных событий и мероприятий различного статуса и уровня.</t>
  </si>
  <si>
    <t>3. Мероприятия в сфере культуры, включая праздничные и культурно-массовые мероприятия</t>
  </si>
  <si>
    <t>3.1</t>
  </si>
  <si>
    <t xml:space="preserve">Уполномоченный орган
Учреждения культуры
 </t>
  </si>
  <si>
    <t>Фестиваль аэростатов специальных форм «Небо святого Сергия»</t>
  </si>
  <si>
    <t>Новогодние мероприятия</t>
  </si>
  <si>
    <t>Открытый Российский фестиваль фейерверков</t>
  </si>
  <si>
    <t>Конкурс-фестиваль «Пасхальное яйцо»</t>
  </si>
  <si>
    <t>Военно-патриотические мероприятия, посвященные Победе в Великой Отечественной войне</t>
  </si>
  <si>
    <t>Патриотическая акция – День памяти и скорби (мемориальное мероприятие), 22 июня</t>
  </si>
  <si>
    <t>3.2</t>
  </si>
  <si>
    <t>3.3</t>
  </si>
  <si>
    <t>3.4</t>
  </si>
  <si>
    <t>3.5</t>
  </si>
  <si>
    <t xml:space="preserve">4. Субсидии бюджетным учреждениям на иные цели по разделу
«Организация и проведение мероприятий в сфере культуры, включая праздничные и культурно-массовые мероприятия»
</t>
  </si>
  <si>
    <t xml:space="preserve">Международный театральный фестиваль 
«У Троицы»
</t>
  </si>
  <si>
    <t>4.1</t>
  </si>
  <si>
    <t>5.1</t>
  </si>
  <si>
    <t>5.2</t>
  </si>
  <si>
    <t>Организация и проведение мероприятий в сфере физической культуры и спорта</t>
  </si>
  <si>
    <t>6.1</t>
  </si>
  <si>
    <t>Открытое первенство городского поселения Сергиев Посад по воркауту</t>
  </si>
  <si>
    <t>6.2</t>
  </si>
  <si>
    <t>Участие во всероссийском соревновании «Лыжня России»</t>
  </si>
  <si>
    <t>6.3</t>
  </si>
  <si>
    <t>Проведение спортивных мероприятий в рамках «Широкой Масленицы»</t>
  </si>
  <si>
    <t>6.4</t>
  </si>
  <si>
    <t>Чемпионат по пейнтболу</t>
  </si>
  <si>
    <t>Чемпионат города по лазертагу</t>
  </si>
  <si>
    <t xml:space="preserve">Дополнительные мероприятия по развитию жилищно-коммунального хозяйства и социально-культурной сферы за счет средств бюджета Московской области
(Администрация)
</t>
  </si>
  <si>
    <t>МУ СОЦ "Луч"</t>
  </si>
  <si>
    <t>Открытое первенство города Сергиев Посад по флорболу</t>
  </si>
  <si>
    <t>Соревнования, посвященные Дню физкультурника</t>
  </si>
  <si>
    <t>«Обеспечение деятельности муниципальных учреждений в сфере культуры, физической культуры и спорта»</t>
  </si>
  <si>
    <t>Создание условий для динамичного, инновационного развития сферы культуры в городском поселении Сергиев Посад</t>
  </si>
  <si>
    <t xml:space="preserve">Формирование единого культурного пространства посредством развития комплекса масштабных культурных событий и мероприятий различного статуса и уровня.
Реализация мер по этапному повышению заработной платы работников муниципальных учреждений сферы культуры городского поселения Сергиев Посад.
Развитие парков культуры и отдыха.
</t>
  </si>
  <si>
    <t xml:space="preserve">Подпрограмма  II
«Обеспечение деятельности муниципальных учреждений в сфере культуры, физической культуры и спорта»
</t>
  </si>
  <si>
    <t xml:space="preserve">подпрограммы II «Обеспечение деятельности муниципальных учреждений в сфере культуры, физической культуры и спорта»
</t>
  </si>
  <si>
    <t>Подпрограмма II «Обеспечение деятельности муниципальных учреждений в сфере культуры, физической культуры и спорта»</t>
  </si>
  <si>
    <t>Обеспечение деятельности муниципальных учреждений в сфере культуры.</t>
  </si>
  <si>
    <t>Реализация мер по этапному повышению заработной платы работников муниципальных учреждений сферы культуры городского поселения Сергиев Посад.</t>
  </si>
  <si>
    <t>1. Обеспечение деятельности бюджетных, автономных и казенных учреждений культуры</t>
  </si>
  <si>
    <t>1.5</t>
  </si>
  <si>
    <t>Выполнение муниципальных заданий МУК ДК им. Ю.А.Гагарина</t>
  </si>
  <si>
    <t>МУК КПЦ «Дубрава им.протоиерея А.Меня»</t>
  </si>
  <si>
    <t>Выполнение муниципальных заданий МУК КПЦ «Дубрава им.протоиерея А.Меня»</t>
  </si>
  <si>
    <t>МУК «Сергиево-Посадский драматический театр-студия «Театральный ковчег»</t>
  </si>
  <si>
    <t>Выполнение муниципальных заданий МУК «Сергиево-Посадский драматический театр-студия «Театральный ковчег»</t>
  </si>
  <si>
    <t>МУК «ЦГБ им. А.С.Горловского»</t>
  </si>
  <si>
    <t>Выполнение муниципальных заданий МУК «ЦГБ им. А.С.Горловского»</t>
  </si>
  <si>
    <t>Выполнение муниципальных заданий МАУ «Городские парки Сергиева Посада»</t>
  </si>
  <si>
    <t>Выполнение муниципальных заданий МКУ «Агентство культурного и социального развития»</t>
  </si>
  <si>
    <t>МУК «Дворец культуры им.Ю.А. Гагарина»</t>
  </si>
  <si>
    <t>МУК «ЦГБ им. А.С. Горловского»</t>
  </si>
  <si>
    <t>2. Обеспечение деятельности бюджетных учреждений в сфере физической культуры и спорта</t>
  </si>
  <si>
    <t>Обеспечение деятельности муниципальных учреждений в сфере физической культуры и спорта</t>
  </si>
  <si>
    <t>МУ СОЦ «Луч»</t>
  </si>
  <si>
    <t>Выполнение муниципальных заданий МУ СОЦ «Луч»</t>
  </si>
  <si>
    <t>«Создание доступной среды жизнедеятельности инвалидов и других маломобильных групп населения»</t>
  </si>
  <si>
    <t>Улучшение условий в учреждениях культуры и спорта для  посещения их инвалидами и другими маломобильными группами населения</t>
  </si>
  <si>
    <t>Проведение мероприятий по созданию доступной среды в учреждениях культуры и спорта.</t>
  </si>
  <si>
    <t xml:space="preserve">Подпрограмма  III «Создание доступной среды жизнедеятельности инвалидов 
и других маломобильных групп населения»
</t>
  </si>
  <si>
    <t xml:space="preserve">Подпрограмма III «Создание доступной среды жизнедеятельности инвалидов 
и других маломобильных групп населения»
</t>
  </si>
  <si>
    <t xml:space="preserve">Создание доступной среды жизнедеятельности инвалидов 
и других маломобильных групп населения.
</t>
  </si>
  <si>
    <t>1.1</t>
  </si>
  <si>
    <t>1.2</t>
  </si>
  <si>
    <t>1.3</t>
  </si>
  <si>
    <t>Показатель 2. Соотношение средней заработной платы работников учреждений культуры к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Московской области</t>
  </si>
  <si>
    <t>-</t>
  </si>
  <si>
    <t xml:space="preserve">МКУ «Агентство культурного и социального развития» </t>
  </si>
  <si>
    <t>Планируемый объем финансирования на решение данной задачи в текущем году (тыс.руб.)</t>
  </si>
  <si>
    <t>Источники финансирования подпрограммы по годам реализации и главным распорядителям бюджетных средств, в том числе по годам:</t>
  </si>
  <si>
    <t>Источники финансирования подпрограммы по годам реализации и главным распорядителям бюджетных средств, в том числе по годам</t>
  </si>
  <si>
    <t>Паспорт подпрограммы I муниципальной программы</t>
  </si>
  <si>
    <t>Паспорт подпрограммы II муниципальной программы</t>
  </si>
  <si>
    <t>Паспорт подпрограммы III муниципальной программы</t>
  </si>
  <si>
    <t>Итого средства бюджета городского поселения Сергиев Посад</t>
  </si>
  <si>
    <t xml:space="preserve">1. Субсидии муниципальным учреждениям культуры на реализацию мероприятий по созданию доступной среды жизнедеятельности инвалидов                                                                    и других маломобильных групп населения </t>
  </si>
  <si>
    <t>Утверждена</t>
  </si>
  <si>
    <t>Паспорт</t>
  </si>
  <si>
    <t xml:space="preserve">подпрограммы III «Создание доступной среды жизнедеятельности инвалидов и других маломобильных групп населения»
</t>
  </si>
  <si>
    <t xml:space="preserve">Организация и проведение патриотических мероприятий:
День героев Отечества;                             День призывника
</t>
  </si>
  <si>
    <t>Турнир по самбо им.С.И.Тропинова</t>
  </si>
  <si>
    <t>МУК «Сергиево-Посадский драматический театр-студия "Театральный ковчег"</t>
  </si>
  <si>
    <t>«Развитие сферы культуры, спорта и молодежного досуга в городском поселении Сергиев Посад»</t>
  </si>
  <si>
    <t>2017 - 2021</t>
  </si>
  <si>
    <t>2020 год</t>
  </si>
  <si>
    <t>2021 год</t>
  </si>
  <si>
    <t>Приложение № 2 к муниципальной программе «Развитие сферы культуры, спорта и молодежного досуга в городском поселении Сергиев Посад»</t>
  </si>
  <si>
    <t>Паспорт подпрограммы IV муниципальной программы</t>
  </si>
  <si>
    <t>Организация и проведение мероприятий по благоустройству парка Скитские пруды</t>
  </si>
  <si>
    <t>Расходы (тыс.руб.)</t>
  </si>
  <si>
    <t>2017-2021 годы</t>
  </si>
  <si>
    <t>Приложение № 3 к муниципальной программе «Развитие сферы культуры, спорта и молодежного досуга в городском поселении Сергиев Посад»</t>
  </si>
  <si>
    <t>Приложение № 4 к муниципальной программе «Развитие сферы культуры, спорта и молодежного досуга в городском поселении Сергиев Посад»</t>
  </si>
  <si>
    <t>Приложение № 5 к муниципальной программе «Развитие сферы культуры, спорта и молодежного досуга в городском поселении Сергиев Посад»</t>
  </si>
  <si>
    <t>1. Субсидии автономным учреждениям</t>
  </si>
  <si>
    <t>5. Мероприятия в сфере физической культуры и спорта</t>
  </si>
  <si>
    <t>5.3</t>
  </si>
  <si>
    <t>5.4</t>
  </si>
  <si>
    <t>5.5</t>
  </si>
  <si>
    <t>5.6</t>
  </si>
  <si>
    <t>5.7</t>
  </si>
  <si>
    <t>6. Субсидии бюджетным учреждениям на иные цели по разделу «Организация и проведение мероприятий в сфере физической культуры и спорта»</t>
  </si>
  <si>
    <t>Муниципальная программа «Развитие сферы культуры, спорта и молодежного досуга в городском поселении Сергиев Посад»</t>
  </si>
  <si>
    <t>подпрограммы IV «Благоустройство и строительство парков культуры и отдыха»</t>
  </si>
  <si>
    <t>Создание условий для разнообразного круглогодичного семейного отдыха, содержательного досуга для всех социальных групп населения, воспитания и пропаганды экологической культуры</t>
  </si>
  <si>
    <t>1. Благоустройство территории.
2. Развитие культурного пространства.</t>
  </si>
  <si>
    <t>2017 – 2021 годы</t>
  </si>
  <si>
    <t>1.4.</t>
  </si>
  <si>
    <t>1.5.</t>
  </si>
  <si>
    <t>1.6.</t>
  </si>
  <si>
    <t>Объем финансирования по годам (тыс. руб.)</t>
  </si>
  <si>
    <t>Приложение № 1 к муниципальной программе «Развитие сферы культуры, спорта и молодежного досуга в городском поселении Сергиев Посад»</t>
  </si>
  <si>
    <t>Благоустройство и строительство парков культуры и отдыха</t>
  </si>
  <si>
    <t xml:space="preserve">I. «Организация и проведение мероприятий в сфере культуры, физической культуры и спорта, молодежной политики»:                    1. Мероприятия для детей и молодежи.
2. Субсидии бюджетным учреждениям по разделу «Организация и проведение мероприятий для детей и молодежи».
</t>
  </si>
  <si>
    <t>Повышение вовлеченности жителей  и структур гражданского общества в процесс формирования единого культурного пространства через повышение к 2021 году:
1.  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 – 0  %.
2. 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 – 0 %.
3. Уровень фактической обеспеченности клубами и учреждениями клубного типа от нормативной потребности - 100 %.
4. Выполнение муниципальных заданий учреждениями культуры на 100 %.</t>
  </si>
  <si>
    <t xml:space="preserve">5. Увеличение численности участников культурно-досуговых мероприятий до 130 %.
6. Количество проведенных физкультурных и спортивных мероприятий - 220 ед.
7. Выполнение муниципального задания МУ СОЦ «Луч» на 100 %.
8. Увеличение численности участников мероприятий для детей и молодежи - до 15000.
</t>
  </si>
  <si>
    <t>Подпрограмма IV «Благоустройство и строительство парков культуры и отдыха»</t>
  </si>
  <si>
    <t>«Благоустройство и строительство парков культуры и отдыха»</t>
  </si>
  <si>
    <t>Обеспечение деятельности муниципальных учреждений в сфере культуры. Реализация мер по этапному повышению заработной платы работников муниципальных учреждений сферы культуры городского поселения Сергиев Посад</t>
  </si>
  <si>
    <t>постановлением Администрации</t>
  </si>
  <si>
    <t xml:space="preserve">Повышение вовлеченности жителей  и структур гражданского общества в процесс формирования единого культурного пространства через повышение к 2021 году:                                                                                                                                                                                                        1. Увеличение числа посетителей парков  - до 125 %.
</t>
  </si>
  <si>
    <t>Повышение вовлеченности жителей  и структур гражданского общества в процесс формирования единого культурного пространства через повышение к 2021 году:                                                                                                                                                                                                              1. Увеличение количества посещений учреждений культуры и спорта инвалидами и другими маломобильными группами населения - до 110 %.</t>
  </si>
  <si>
    <t xml:space="preserve">Повышение вовлеченности жителей  и структур гражданского общества в процесс формирования единого культурного пространства через повышение к 2021 году:
1. Уровень фактической обеспеченности клубами и учреждениями клубного типа от нормативной потребности - 100 %.
2. Выполнение муниципальных заданий учреждениями культуры на 100 %.
3. Увеличение численности участников культурно-досуговых мероприятий - до 130 %.
4. Соотношение средней заработной платы работников муниципальных учреждений культуры к средней заработной плате в Московской области –  до 99,9 %.
5. Соотношение средней заработной платы работников муниципальных учреждений культуры к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Московской области – до 100 %.
6. Увеличение числа посетителей парков  - до 125 %.
7. Уровень фактической обеспеченности парками культуры и отдыха от нормативной потребности - 100 %.
8. Выполнение муниципального задания МУК «Городские парки Сергиева Посада»  на 100 %.
</t>
  </si>
  <si>
    <t>Проведение торжественных мероприятий, посвященных Дню защитника Отечества</t>
  </si>
  <si>
    <t>2017- 2021</t>
  </si>
  <si>
    <t>МУК "Дворец культуры им. Ю.А. Гагарина"</t>
  </si>
  <si>
    <t>4.2</t>
  </si>
  <si>
    <t>2. Субсидии бюджетным и автономным учреждениям по разделу «Организация и проведение мероприятий для детей и молодежи»</t>
  </si>
  <si>
    <t>Приложение № 6 к муниципальной программе «Развитие сферы культуры, спорта и молодежного досуга в городском поселении Сергиев Посад»</t>
  </si>
  <si>
    <t>Паспорт подпрограммы V муниципальной программы</t>
  </si>
  <si>
    <t xml:space="preserve"> </t>
  </si>
  <si>
    <t>подпрограммы V «Поддержка творческой деятельности театра»</t>
  </si>
  <si>
    <t>Подпрограмма V «Поддержка творческой деятельности театра»</t>
  </si>
  <si>
    <t>Поддержка творческой деятельности театра</t>
  </si>
  <si>
    <t>«Поддержка творческой деятельности театра»</t>
  </si>
  <si>
    <t>Подпрограмма V "Поддержка творческой деятельности театра"</t>
  </si>
  <si>
    <t>Сохранение традиций отечественного театрального искусства</t>
  </si>
  <si>
    <t>1. Поддержка творческой деятельности муниципального театра.
2. Расширение театральной аудитории.</t>
  </si>
  <si>
    <t xml:space="preserve">Повышение вовлеченности жителей  и структур гражданского общества в процесс формирования единого культурного пространства через повышение к 2021 году:
1. Динамика ежегодного увеличения количества зрителей МУК «Сергиево-Посадский драматический театр-студия "Театральный ковчег" к предыдущему году – на 0,1 %.
</t>
  </si>
  <si>
    <t>Показатель 1.  Динамика ежегодного увеличения количества зрителей МУК «Сергиево-Посадский драматический театр-студия "Театральный ковчег" к предыдущему году – на 0,1 %.</t>
  </si>
  <si>
    <t>Создание доступной среды жизнедеятельности инвалидов и других маломобильных групп населения</t>
  </si>
  <si>
    <t>Показатель 1. 1. Увеличение количества посещений учреждений культуры и спорта инвалидами и другими маломобильными группами населения</t>
  </si>
  <si>
    <t xml:space="preserve">Повышение вовлеченности жителей  и структур гражданского общества в процесс формирования единого культурного пространства через повышение к 2021 году:
1. Увеличение численности участников мероприятий для детей и молодежи - до 125 %.
2. Доля молодых граждан, принимающих участие в мероприятиях по гражданско-патриотическому воспитанию - 20 %.
3. Количество проведенных физкультурных и спортивных мероприятий - 220 ед.
4. Увеличение численности участников культурно-досуговых мероприятий до 130 %.
</t>
  </si>
  <si>
    <t>Развитие туризма в городском поселении Сергиев Посад</t>
  </si>
  <si>
    <t>Показатель 1. Увеличение туристического потока</t>
  </si>
  <si>
    <t>Приложение № 7 к муниципальной программе «Развитие сферы культуры, спорта и молодежного досуга в городском поселении Сергиев Посад»</t>
  </si>
  <si>
    <t>Паспорт подпрограммы VI муниципальной программы</t>
  </si>
  <si>
    <t>«Развитие туризма в городском поселении Сергиев Посад»</t>
  </si>
  <si>
    <t>Создание условий для формирования современной конкурентоспособной туристской отрасли.</t>
  </si>
  <si>
    <t>Развитие внутреннего и вьездного туризма.                                                                                                                                                                         Развитие туристской инфраструктуры.</t>
  </si>
  <si>
    <t>Подпрограмма VI «Развитие туризма в городском поселении Сергиев Посад»</t>
  </si>
  <si>
    <t>Повышение вовлеченности жителей  и структур гражданского общества в процесс формирования единого культурного пространства через повышение к 2021 году:
1. Увеличение к 2021 году туристического потока до 2,5 млн. чел.</t>
  </si>
  <si>
    <t>подпрограммы VI «Развитие туризма на территории городского поселения Сергиев Посад»</t>
  </si>
  <si>
    <t>МБУ "Архитектура и градостроительство"</t>
  </si>
  <si>
    <t xml:space="preserve">9.  Доля молодых граждан, принимающих участие в мероприятиях по гражданско-патриотическому воспитанию - 20 %.
10. Соотношение средней заработной платы работников муниципальных учреждений культуры к средней заработной плате в Московской области –  до 100 %.
11. Среднемесячная номинальная начисленная  заработная плата работников  муниципальных учреждений культуры – до 60000 рублей.
12.  Увеличение числа посетителей парков  - до 125 %.
13. Уровень фактической обеспеченности парками культуры и отдыха от нормативной потребности - 100 %.
14. Выполнение муниципального задания МУК «Городские парки Сергиева Посада»  на 100 %.
15. Увеличение количества посещений учреждений культуры и спорта инвалидами и другими маломобильными группами населения.
16. Динамика ежегодного увеличения количества зрителей МУК «Сергиево-Посадский драматический театр-студия "Театральный ковчег" к предыдущему году – на 0,1 %.
17. Увеличение к 2021 году туристического потока до 2,5 млн. чел.
</t>
  </si>
  <si>
    <t xml:space="preserve">Создание условий для организации досуга населения городского поселения и повышения качества культурных услуг; 
формирование единого культурного пространства посредством развития комплекса масштабных культурных событий и мероприятий различного статуса и уровня; проведение мероприятий в целях пропаганды здорового образа жизни;
проведение мероприятий для детей и молодежи;
реализация мер по этапному повышению заработной платы работников муниципальных учреждений сферы культуры городского поселения Сергиев Посад;
развитие парков культуры и отдыха; 
поддержка творческой деятельности муниципального театра;
расширение театральной аудитории;
развитие рынка туристских услуг, развитие внутреннего и въездного туризма; 
развитие туристской инфраструктуры.
</t>
  </si>
  <si>
    <t>4.3</t>
  </si>
  <si>
    <t>Организация праздничного салюта , посвященного Дню Победы</t>
  </si>
  <si>
    <t xml:space="preserve">Спортивные мероприятия, посвященные Дню Победы:
- соревнования семейных команд по спортивному ориентированию
- по скейтборду
</t>
  </si>
  <si>
    <t xml:space="preserve">Подпрограмма VI «Развитие туризма на территории городского поселения Сергиев Посад»   </t>
  </si>
  <si>
    <t>1.</t>
  </si>
  <si>
    <t>Средства бюджета городского поселения Сергиев Посад (в том числе за счет средств бюджета Сергиево-Посадского муниципального района)</t>
  </si>
  <si>
    <t>Дополнительные мероприятия по развитию жилищно-коммунального хозяйства и социально-культурной сферы за счет средств бюджета Московской области (МУК «Центральная городская библиотека им.А.С. Горловского» г.Сергиев Посад, МУК «Дворец культуры им.Ю.А. Гагарина» (филиал «Детский дом творчества «Родник»), МАУ «Городские парки Сергиева Посада», МУК «Дворец культуры им.Ю.А. Гагарина», МУК культурно-просветительский центр «Дубрава» имени протоиерея Александра Меня, МУК Сергиево-посадский драматический театр-студия «Театральный ковчег»)</t>
  </si>
  <si>
    <t>3.6</t>
  </si>
  <si>
    <t>3.7</t>
  </si>
  <si>
    <t>4.4</t>
  </si>
  <si>
    <t>Участие в мероприятиях, посвященных Дню района</t>
  </si>
  <si>
    <t>Средства бюджета Московской области (в том числе за счет средств Федерального бюджета)</t>
  </si>
  <si>
    <t xml:space="preserve">Основное мероприятие «Развитие туристской инфраструктуры».
Благоустройство туристских зон в рамках реализации мероприятий по подготовке и проведению чемпионата мира по футболу в 2018 году в Российской Федерации:
</t>
  </si>
  <si>
    <t>Благоустройство пешеходной зоны "Дорога к храму"</t>
  </si>
  <si>
    <t>Благоустройство пешеходной зоны ул.1-ой Ударной Армии</t>
  </si>
  <si>
    <t>Благоустройство пешеходной зоны "Дорога к храму", ул. 1-ой Ударной Армии. Малые архитектурные формы</t>
  </si>
  <si>
    <t>Благоустройство пешеходных зон по улицам: ул.Карла Маркса, ул.Сергиевская (от Привокзальной площади до пешеходного перехода через проспект Красной Армии с частично-полным перекрытием движения), ул.Вознесенская (от ул.Рыбная до ул.Митькина), между улицей Вознесенская и улицей Карла Маркса (в том числе разработка сметной документации)</t>
  </si>
  <si>
    <t>Благоустройство пешеходной зоны от Келарского пруда вдоль реки Копнинка до Загорского озера (1этап), в том числе разработка сметной документации на благоустройство пешеходных зон от Келарского пруда до Загорского озера г.п. Сергиев Посад (I, II этапы)</t>
  </si>
  <si>
    <t>Участие в  организации матчевой встречи  по спортивному ориентированию городов Сергиев Посад, Александров, Переславль-Залесский, Красноармейск , Ростов</t>
  </si>
  <si>
    <t>Средства областного бюджета (в том числе за счет средств Федерального бюджета)</t>
  </si>
  <si>
    <t>Приобретение и установка спортивного оборудования для уличной спортивной площадки по адресу: ул.Воробьевская, д.10</t>
  </si>
  <si>
    <t>Средства бюджета городского поселения Сергиев посад (в том числе за счет средств бюджета Сергиево-Посадского муниципального района)</t>
  </si>
  <si>
    <t>1.6</t>
  </si>
  <si>
    <t>1.7</t>
  </si>
  <si>
    <t>Расходы на повышение заработной платы работникам муниципальных учреждений в сфере культуры с 01 сентября 2017 года</t>
  </si>
  <si>
    <t>Итого:</t>
  </si>
  <si>
    <t>2015 - 2019</t>
  </si>
  <si>
    <t>Иные источники (внебюджет и оптимизация)</t>
  </si>
  <si>
    <t>Прочие виды работ</t>
  </si>
  <si>
    <t xml:space="preserve">3. Мероприятия в сфере культуры, включая праздничные и культурно-массовые мероприятия.
4. Субсидии бюджетным учреждениям на иные цели по разделу «Организация и проведение мероприятий в сфере культуры, включая праздничные и культурно-массовые мероприятия».
5. Мероприятия в сфере физической культуры и спорта.
6. Субсидии бюджетным учреждениям на иные цели по разделу «Организация и проведение мероприятий в сфере физической культуры и спорта»
II. «Обеспечение деятельности муниципальных учреждений в сфере культуры, физической культуры и спорта»:
1. Обеспечение деятельности бюджетных, автономных и казенных учреждений культуры
III. «Создание доступной среды жизнедеятельности инвалидов и других маломобильных групп населения»:
1. Создание доступной среды жизнедеятельности инвалидов и других маломобильных групп населения
IV. «Благоустройство и строительство парков культуры и отдыха»
1.  Субсидии автономным учреждениям.
V. «Поддержка творческой деятельности театра»
1. Поддержка творческой деятельности театра
</t>
  </si>
  <si>
    <t xml:space="preserve">VI. «Развитие туризма на территории городского поселения Сергиев Посад»
1. Основное мероприятие «Развитие туристской инфраструктуры».
Благоустройство туристских зон в рамках реализации мероприятий по подготовке и проведению чемпионата мира по футболу в 2018 году в Российской Федерации:
Благоустройство пешеходной зоны «Дорога к храму». 
Благоустройство пешеходной зоны ул.1-ой Ударной Армии. 
Благоустройство пешеходных зон «Дорога к храму», ул. 1-ой Ударной Армии. Малые архитектурные формы.
Благоустройство пешеходных зон по улицам: ул.Карла Маркса, ул.Сергиевская (от привокзальной площади до пешеходного перехода через проспект Красной Армии с частично-полным перекрытием движения), ул.Вознесенская (от ул.Рыбная до ул.Митькина) между улицей Вознесенская и улицей Карла Маркса (в том числе разработка сметной документации)
Благоустройство пешеходной зоны от Келарского пруда вдоль реки Копнинка до Загорского озера (1этап), в том числе разработка сметной документации на благоустройство пешеходных зон от Келарского пруда до Загорского озера г.п. Сергиев Посад (I, II этапы)
</t>
  </si>
</sst>
</file>

<file path=xl/styles.xml><?xml version="1.0" encoding="utf-8"?>
<styleSheet xmlns="http://schemas.openxmlformats.org/spreadsheetml/2006/main">
  <numFmts count="1">
    <numFmt numFmtId="164" formatCode="#,##0.0"/>
  </numFmts>
  <fonts count="9">
    <font>
      <sz val="11"/>
      <color theme="1"/>
      <name val="Calibri"/>
      <family val="2"/>
      <charset val="204"/>
      <scheme val="minor"/>
    </font>
    <font>
      <sz val="11"/>
      <color theme="1"/>
      <name val="Times New Roman"/>
      <family val="1"/>
      <charset val="204"/>
    </font>
    <font>
      <sz val="12"/>
      <color theme="1"/>
      <name val="Times New Roman"/>
      <family val="1"/>
      <charset val="204"/>
    </font>
    <font>
      <sz val="10"/>
      <color theme="1"/>
      <name val="Times New Roman"/>
      <family val="1"/>
      <charset val="204"/>
    </font>
    <font>
      <sz val="10"/>
      <color theme="1"/>
      <name val="Calibri"/>
      <family val="2"/>
      <charset val="204"/>
      <scheme val="minor"/>
    </font>
    <font>
      <b/>
      <sz val="10"/>
      <color theme="1"/>
      <name val="Times New Roman"/>
      <family val="1"/>
      <charset val="204"/>
    </font>
    <font>
      <sz val="9"/>
      <color theme="1"/>
      <name val="Times New Roman"/>
      <family val="1"/>
      <charset val="204"/>
    </font>
    <font>
      <sz val="10"/>
      <name val="Times New Roman"/>
      <family val="1"/>
      <charset val="204"/>
    </font>
    <font>
      <b/>
      <sz val="11"/>
      <color theme="1"/>
      <name val="Calibri"/>
      <family val="2"/>
      <charset val="204"/>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6">
    <xf numFmtId="0" fontId="0" fillId="0" borderId="0" xfId="0"/>
    <xf numFmtId="0" fontId="2" fillId="0" borderId="0" xfId="0" applyFont="1" applyFill="1"/>
    <xf numFmtId="0" fontId="2" fillId="0" borderId="0" xfId="0" applyFont="1" applyFill="1" applyAlignment="1">
      <alignment horizontal="left"/>
    </xf>
    <xf numFmtId="0" fontId="2" fillId="0" borderId="0" xfId="0" applyFont="1" applyFill="1" applyBorder="1"/>
    <xf numFmtId="0" fontId="3" fillId="0" borderId="1" xfId="0" applyFont="1" applyFill="1" applyBorder="1" applyAlignment="1">
      <alignment horizontal="center" vertical="top" wrapText="1"/>
    </xf>
    <xf numFmtId="4" fontId="5" fillId="0" borderId="1" xfId="0" applyNumberFormat="1" applyFont="1" applyFill="1" applyBorder="1" applyAlignment="1">
      <alignment horizontal="right" vertical="top"/>
    </xf>
    <xf numFmtId="4" fontId="3" fillId="0" borderId="1" xfId="0" applyNumberFormat="1" applyFont="1" applyFill="1" applyBorder="1" applyAlignment="1">
      <alignment horizontal="right" vertical="top"/>
    </xf>
    <xf numFmtId="164" fontId="3" fillId="0" borderId="8" xfId="0" applyNumberFormat="1" applyFont="1" applyFill="1" applyBorder="1" applyAlignment="1">
      <alignment horizontal="right" vertical="top"/>
    </xf>
    <xf numFmtId="164" fontId="3" fillId="0" borderId="9" xfId="0" applyNumberFormat="1" applyFont="1" applyFill="1" applyBorder="1" applyAlignment="1">
      <alignment horizontal="right" vertical="top"/>
    </xf>
    <xf numFmtId="164" fontId="3" fillId="0" borderId="15" xfId="0" applyNumberFormat="1" applyFont="1" applyFill="1" applyBorder="1" applyAlignment="1">
      <alignment horizontal="right" vertical="top"/>
    </xf>
    <xf numFmtId="164" fontId="3" fillId="0" borderId="8" xfId="0" applyNumberFormat="1" applyFont="1" applyFill="1" applyBorder="1" applyAlignment="1">
      <alignment horizontal="right" vertical="top" wrapText="1"/>
    </xf>
    <xf numFmtId="164" fontId="3" fillId="0" borderId="4" xfId="0" applyNumberFormat="1" applyFont="1" applyFill="1" applyBorder="1" applyAlignment="1">
      <alignment horizontal="right" vertical="top" wrapText="1"/>
    </xf>
    <xf numFmtId="164" fontId="4" fillId="0" borderId="5" xfId="0" applyNumberFormat="1" applyFont="1" applyFill="1" applyBorder="1" applyAlignment="1">
      <alignment horizontal="right" vertical="top"/>
    </xf>
    <xf numFmtId="164" fontId="4" fillId="0" borderId="9" xfId="0" applyNumberFormat="1" applyFont="1" applyFill="1" applyBorder="1" applyAlignment="1">
      <alignment horizontal="right" vertical="top"/>
    </xf>
    <xf numFmtId="164" fontId="3" fillId="0" borderId="4" xfId="0" applyNumberFormat="1" applyFont="1" applyFill="1" applyBorder="1" applyAlignment="1">
      <alignment horizontal="right" vertical="top"/>
    </xf>
    <xf numFmtId="164" fontId="3" fillId="0" borderId="5" xfId="0" applyNumberFormat="1" applyFont="1" applyFill="1" applyBorder="1" applyAlignment="1">
      <alignment horizontal="right" vertical="top"/>
    </xf>
    <xf numFmtId="0" fontId="1" fillId="0" borderId="8" xfId="0"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49" fontId="3" fillId="0" borderId="1" xfId="0" applyNumberFormat="1" applyFont="1" applyFill="1" applyBorder="1" applyAlignment="1">
      <alignment horizontal="left" vertical="top"/>
    </xf>
    <xf numFmtId="4" fontId="2" fillId="0" borderId="0" xfId="0" applyNumberFormat="1" applyFont="1" applyFill="1"/>
    <xf numFmtId="164" fontId="2" fillId="0" borderId="0" xfId="0" applyNumberFormat="1" applyFont="1" applyFill="1"/>
    <xf numFmtId="4" fontId="3" fillId="0" borderId="0" xfId="0" applyNumberFormat="1" applyFont="1" applyFill="1"/>
    <xf numFmtId="4" fontId="3" fillId="0" borderId="1" xfId="0" applyNumberFormat="1" applyFont="1" applyFill="1" applyBorder="1" applyAlignment="1">
      <alignment horizontal="right" vertical="top" wrapText="1"/>
    </xf>
    <xf numFmtId="0" fontId="5"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Fill="1" applyBorder="1"/>
    <xf numFmtId="164" fontId="3" fillId="0" borderId="15" xfId="0" applyNumberFormat="1" applyFont="1" applyFill="1" applyBorder="1" applyAlignment="1">
      <alignment horizontal="right" vertical="top" wrapText="1"/>
    </xf>
    <xf numFmtId="164" fontId="5" fillId="0" borderId="1" xfId="0" applyNumberFormat="1" applyFont="1" applyFill="1" applyBorder="1" applyAlignment="1">
      <alignment horizontal="right" vertical="top"/>
    </xf>
    <xf numFmtId="0" fontId="0" fillId="0" borderId="0" xfId="0" applyFill="1" applyAlignment="1"/>
    <xf numFmtId="0" fontId="3" fillId="0" borderId="1" xfId="0" applyFont="1" applyFill="1" applyBorder="1" applyAlignment="1">
      <alignment horizontal="left" vertical="top"/>
    </xf>
    <xf numFmtId="0" fontId="3" fillId="0" borderId="8" xfId="0" applyFont="1" applyFill="1" applyBorder="1" applyAlignment="1">
      <alignment horizontal="left" vertical="top"/>
    </xf>
    <xf numFmtId="0" fontId="3"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3" fillId="0" borderId="13" xfId="0" applyFont="1" applyFill="1" applyBorder="1" applyAlignment="1">
      <alignment horizontal="left" vertical="top" wrapText="1"/>
    </xf>
    <xf numFmtId="0" fontId="3" fillId="0" borderId="12"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5" xfId="0" applyFill="1" applyBorder="1" applyAlignment="1">
      <alignment horizontal="left" vertical="top"/>
    </xf>
    <xf numFmtId="0" fontId="1" fillId="0" borderId="1" xfId="0" applyFont="1" applyFill="1" applyBorder="1" applyAlignment="1">
      <alignment vertical="top" wrapText="1"/>
    </xf>
    <xf numFmtId="164" fontId="1" fillId="0" borderId="0" xfId="0" applyNumberFormat="1" applyFont="1" applyFill="1"/>
    <xf numFmtId="0" fontId="1" fillId="0" borderId="8" xfId="0" applyFont="1" applyFill="1" applyBorder="1" applyAlignment="1">
      <alignment vertical="top" wrapText="1"/>
    </xf>
    <xf numFmtId="0" fontId="2" fillId="0" borderId="15" xfId="0" applyFont="1" applyFill="1" applyBorder="1"/>
    <xf numFmtId="0" fontId="1" fillId="0" borderId="5" xfId="0" applyFont="1" applyFill="1" applyBorder="1" applyAlignment="1">
      <alignment vertical="top" wrapText="1"/>
    </xf>
    <xf numFmtId="0" fontId="3" fillId="0" borderId="0" xfId="0" applyFont="1" applyFill="1"/>
    <xf numFmtId="0" fontId="3" fillId="0" borderId="1" xfId="0" applyFont="1" applyFill="1" applyBorder="1" applyAlignment="1">
      <alignment horizontal="center" vertical="top"/>
    </xf>
    <xf numFmtId="4" fontId="3" fillId="0" borderId="1" xfId="0" applyNumberFormat="1" applyFont="1" applyFill="1" applyBorder="1" applyAlignment="1">
      <alignment horizontal="center" vertical="top"/>
    </xf>
    <xf numFmtId="164" fontId="3" fillId="0" borderId="0" xfId="0" applyNumberFormat="1" applyFont="1" applyFill="1"/>
    <xf numFmtId="0" fontId="3" fillId="0" borderId="0" xfId="0" applyFont="1" applyFill="1" applyAlignment="1">
      <alignment horizontal="left" vertical="top" wrapText="1"/>
    </xf>
    <xf numFmtId="4" fontId="3" fillId="0" borderId="8" xfId="0" applyNumberFormat="1" applyFont="1" applyFill="1" applyBorder="1" applyAlignment="1">
      <alignment horizontal="center" vertical="top"/>
    </xf>
    <xf numFmtId="4" fontId="3" fillId="0" borderId="10" xfId="0" applyNumberFormat="1" applyFont="1" applyFill="1" applyBorder="1" applyAlignment="1">
      <alignment horizontal="center" vertical="top"/>
    </xf>
    <xf numFmtId="4" fontId="3" fillId="0" borderId="9" xfId="0" applyNumberFormat="1" applyFont="1" applyFill="1" applyBorder="1" applyAlignment="1">
      <alignment horizontal="center" vertical="top"/>
    </xf>
    <xf numFmtId="4" fontId="3" fillId="0" borderId="11" xfId="0" applyNumberFormat="1" applyFont="1" applyFill="1" applyBorder="1" applyAlignment="1">
      <alignment horizontal="center" vertical="top"/>
    </xf>
    <xf numFmtId="4" fontId="3" fillId="0" borderId="15" xfId="0" applyNumberFormat="1" applyFont="1" applyFill="1" applyBorder="1" applyAlignment="1">
      <alignment horizontal="center" vertical="top"/>
    </xf>
    <xf numFmtId="4" fontId="3" fillId="0" borderId="12" xfId="0" applyNumberFormat="1" applyFont="1" applyFill="1" applyBorder="1" applyAlignment="1">
      <alignment horizontal="center" vertical="top"/>
    </xf>
    <xf numFmtId="164" fontId="4" fillId="0" borderId="5" xfId="0" applyNumberFormat="1" applyFont="1" applyFill="1" applyBorder="1" applyAlignment="1">
      <alignment horizontal="right" vertical="top" wrapText="1"/>
    </xf>
    <xf numFmtId="164" fontId="4" fillId="0" borderId="9"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xf>
    <xf numFmtId="0" fontId="3" fillId="0" borderId="8" xfId="0" applyFont="1" applyFill="1" applyBorder="1" applyAlignment="1">
      <alignment horizontal="left" vertical="top" wrapText="1"/>
    </xf>
    <xf numFmtId="0" fontId="3" fillId="0" borderId="8" xfId="0" applyFont="1" applyFill="1" applyBorder="1" applyAlignment="1">
      <alignment horizontal="center" vertical="top"/>
    </xf>
    <xf numFmtId="164" fontId="3" fillId="0" borderId="8" xfId="0" applyNumberFormat="1" applyFont="1" applyFill="1" applyBorder="1" applyAlignment="1">
      <alignment horizontal="center" vertical="top"/>
    </xf>
    <xf numFmtId="164" fontId="3" fillId="0" borderId="1" xfId="0" applyNumberFormat="1" applyFont="1" applyFill="1" applyBorder="1" applyAlignment="1">
      <alignment horizontal="center" vertical="top"/>
    </xf>
    <xf numFmtId="0" fontId="3" fillId="0" borderId="0" xfId="0" applyFont="1" applyFill="1" applyBorder="1"/>
    <xf numFmtId="164" fontId="2" fillId="0" borderId="0" xfId="0" applyNumberFormat="1" applyFont="1" applyFill="1" applyBorder="1"/>
    <xf numFmtId="0" fontId="3" fillId="0" borderId="0" xfId="0" applyFont="1" applyFill="1" applyBorder="1" applyAlignment="1">
      <alignment horizontal="center" vertical="top"/>
    </xf>
    <xf numFmtId="4" fontId="3" fillId="0" borderId="0" xfId="0" applyNumberFormat="1" applyFont="1" applyFill="1" applyBorder="1" applyAlignment="1">
      <alignment horizontal="center" vertical="top"/>
    </xf>
    <xf numFmtId="164" fontId="3" fillId="0" borderId="0" xfId="0" applyNumberFormat="1" applyFont="1" applyFill="1" applyBorder="1"/>
    <xf numFmtId="0" fontId="3" fillId="0" borderId="15" xfId="0" applyFont="1" applyFill="1" applyBorder="1" applyAlignment="1">
      <alignment horizontal="center" vertical="top" wrapText="1"/>
    </xf>
    <xf numFmtId="0" fontId="3" fillId="0" borderId="0" xfId="0" applyFont="1" applyFill="1" applyAlignment="1">
      <alignment horizontal="center" vertical="top" wrapText="1"/>
    </xf>
    <xf numFmtId="4" fontId="3" fillId="0" borderId="1" xfId="0" applyNumberFormat="1" applyFont="1" applyFill="1" applyBorder="1"/>
    <xf numFmtId="0" fontId="3" fillId="0" borderId="1" xfId="0" applyNumberFormat="1" applyFont="1" applyFill="1" applyBorder="1" applyAlignment="1">
      <alignment horizontal="left" vertical="top"/>
    </xf>
    <xf numFmtId="0" fontId="3" fillId="0" borderId="7" xfId="0" applyFont="1" applyFill="1" applyBorder="1"/>
    <xf numFmtId="0" fontId="3" fillId="0" borderId="15" xfId="0" applyFont="1" applyFill="1" applyBorder="1" applyAlignment="1">
      <alignment horizontal="left" vertical="top" wrapText="1"/>
    </xf>
    <xf numFmtId="0" fontId="3" fillId="0" borderId="15" xfId="0" applyFont="1" applyFill="1" applyBorder="1"/>
    <xf numFmtId="4" fontId="3" fillId="0" borderId="15" xfId="0" applyNumberFormat="1" applyFont="1" applyFill="1" applyBorder="1" applyAlignment="1">
      <alignment horizontal="right" vertical="top"/>
    </xf>
    <xf numFmtId="4" fontId="3" fillId="0" borderId="1"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xf>
    <xf numFmtId="4" fontId="3" fillId="0" borderId="6" xfId="0" applyNumberFormat="1" applyFont="1" applyFill="1" applyBorder="1" applyAlignment="1">
      <alignment horizontal="right" vertical="top"/>
    </xf>
    <xf numFmtId="4" fontId="3" fillId="0" borderId="7" xfId="0" applyNumberFormat="1" applyFont="1" applyFill="1" applyBorder="1" applyAlignment="1">
      <alignment horizontal="right" vertical="top"/>
    </xf>
    <xf numFmtId="49" fontId="4" fillId="0" borderId="1" xfId="0" applyNumberFormat="1" applyFont="1" applyFill="1" applyBorder="1" applyAlignment="1">
      <alignment horizontal="left" vertical="top"/>
    </xf>
    <xf numFmtId="0" fontId="5" fillId="0" borderId="8" xfId="0" applyFont="1" applyFill="1" applyBorder="1" applyAlignment="1">
      <alignment horizontal="left" vertical="top" wrapText="1"/>
    </xf>
    <xf numFmtId="0" fontId="3" fillId="0" borderId="8" xfId="0" applyFont="1" applyFill="1" applyBorder="1" applyAlignment="1">
      <alignment vertical="top" wrapText="1"/>
    </xf>
    <xf numFmtId="4" fontId="5" fillId="0" borderId="8" xfId="0" applyNumberFormat="1" applyFont="1" applyFill="1" applyBorder="1" applyAlignment="1">
      <alignment horizontal="right" vertical="top"/>
    </xf>
    <xf numFmtId="0" fontId="3" fillId="0" borderId="8" xfId="0" applyFont="1" applyFill="1" applyBorder="1" applyAlignment="1"/>
    <xf numFmtId="4" fontId="5" fillId="0" borderId="1" xfId="0" applyNumberFormat="1" applyFont="1" applyFill="1" applyBorder="1" applyAlignment="1">
      <alignment horizontal="left" vertical="top" wrapText="1"/>
    </xf>
    <xf numFmtId="49" fontId="3" fillId="0" borderId="7" xfId="0" applyNumberFormat="1" applyFont="1" applyFill="1" applyBorder="1" applyAlignment="1">
      <alignment horizontal="left" vertical="top"/>
    </xf>
    <xf numFmtId="49" fontId="3" fillId="0" borderId="0" xfId="0" applyNumberFormat="1" applyFont="1" applyFill="1" applyBorder="1" applyAlignment="1">
      <alignment horizontal="left" vertical="top"/>
    </xf>
    <xf numFmtId="164" fontId="5" fillId="0" borderId="8" xfId="0" applyNumberFormat="1" applyFont="1" applyFill="1" applyBorder="1" applyAlignment="1">
      <alignment horizontal="right" vertical="top"/>
    </xf>
    <xf numFmtId="164" fontId="3" fillId="0" borderId="7" xfId="0" applyNumberFormat="1" applyFont="1" applyFill="1" applyBorder="1" applyAlignment="1">
      <alignment horizontal="right" vertical="top"/>
    </xf>
    <xf numFmtId="0" fontId="3" fillId="0" borderId="1" xfId="0" applyFont="1" applyFill="1" applyBorder="1" applyAlignment="1"/>
    <xf numFmtId="164" fontId="5" fillId="0" borderId="7" xfId="0" applyNumberFormat="1" applyFont="1" applyFill="1" applyBorder="1" applyAlignment="1">
      <alignment horizontal="right" vertical="top"/>
    </xf>
    <xf numFmtId="164" fontId="5" fillId="0" borderId="15" xfId="0" applyNumberFormat="1" applyFont="1" applyFill="1" applyBorder="1" applyAlignment="1">
      <alignment horizontal="right" vertical="top" wrapText="1"/>
    </xf>
    <xf numFmtId="0" fontId="5" fillId="0" borderId="15" xfId="0" applyFont="1" applyFill="1" applyBorder="1" applyAlignment="1">
      <alignment horizontal="left" vertical="top" wrapText="1"/>
    </xf>
    <xf numFmtId="164" fontId="7" fillId="0" borderId="1" xfId="0" applyNumberFormat="1" applyFont="1" applyFill="1" applyBorder="1" applyAlignment="1">
      <alignment horizontal="right" vertical="top" wrapText="1"/>
    </xf>
    <xf numFmtId="4" fontId="3" fillId="0" borderId="15" xfId="0" applyNumberFormat="1" applyFont="1" applyFill="1" applyBorder="1"/>
    <xf numFmtId="0" fontId="1" fillId="0" borderId="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2" xfId="0" applyFont="1" applyFill="1" applyBorder="1" applyAlignment="1">
      <alignment horizontal="left" vertical="top" wrapText="1"/>
    </xf>
    <xf numFmtId="164" fontId="2" fillId="0" borderId="7" xfId="0" applyNumberFormat="1" applyFont="1" applyFill="1" applyBorder="1" applyAlignment="1">
      <alignment horizontal="center" vertical="top"/>
    </xf>
    <xf numFmtId="164" fontId="2" fillId="0" borderId="13" xfId="0" applyNumberFormat="1" applyFont="1" applyFill="1" applyBorder="1" applyAlignment="1">
      <alignment horizontal="center" vertical="top"/>
    </xf>
    <xf numFmtId="164" fontId="2" fillId="0" borderId="8" xfId="0" applyNumberFormat="1" applyFont="1" applyFill="1" applyBorder="1" applyAlignment="1">
      <alignment horizontal="center" vertical="top"/>
    </xf>
    <xf numFmtId="164" fontId="2" fillId="0" borderId="1" xfId="0" applyNumberFormat="1" applyFont="1" applyFill="1" applyBorder="1" applyAlignment="1">
      <alignment horizontal="center" vertical="top"/>
    </xf>
    <xf numFmtId="4" fontId="2" fillId="0" borderId="1" xfId="0" applyNumberFormat="1" applyFont="1" applyFill="1" applyBorder="1" applyAlignment="1">
      <alignment horizontal="center" vertical="top"/>
    </xf>
    <xf numFmtId="0" fontId="1" fillId="0" borderId="2" xfId="0" applyFont="1" applyFill="1" applyBorder="1" applyAlignment="1">
      <alignment horizontal="left" vertical="top" wrapText="1"/>
    </xf>
    <xf numFmtId="0" fontId="1" fillId="0" borderId="10" xfId="0" applyFont="1" applyFill="1" applyBorder="1" applyAlignment="1">
      <alignment horizontal="left" vertical="top" wrapText="1"/>
    </xf>
    <xf numFmtId="0" fontId="2" fillId="0" borderId="0" xfId="0" applyFont="1" applyFill="1" applyAlignment="1">
      <alignment horizontal="center"/>
    </xf>
    <xf numFmtId="0" fontId="0" fillId="0" borderId="0" xfId="0" applyFill="1" applyAlignment="1"/>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4" xfId="0" applyFont="1" applyFill="1" applyBorder="1" applyAlignment="1">
      <alignment horizontal="left" vertical="top" wrapText="1"/>
    </xf>
    <xf numFmtId="0" fontId="0" fillId="0" borderId="2" xfId="0" applyFill="1" applyBorder="1" applyAlignment="1">
      <alignment wrapText="1"/>
    </xf>
    <xf numFmtId="0" fontId="0" fillId="0" borderId="10" xfId="0" applyFill="1" applyBorder="1" applyAlignment="1">
      <alignment wrapText="1"/>
    </xf>
    <xf numFmtId="0" fontId="0" fillId="0" borderId="5" xfId="0" applyFill="1" applyBorder="1" applyAlignment="1">
      <alignment wrapText="1"/>
    </xf>
    <xf numFmtId="0" fontId="0" fillId="0" borderId="0" xfId="0" applyFill="1" applyBorder="1" applyAlignment="1">
      <alignment wrapText="1"/>
    </xf>
    <xf numFmtId="0" fontId="0" fillId="0" borderId="11" xfId="0" applyFill="1" applyBorder="1" applyAlignment="1">
      <alignment wrapText="1"/>
    </xf>
    <xf numFmtId="4" fontId="2" fillId="0" borderId="7" xfId="0" applyNumberFormat="1" applyFont="1" applyFill="1" applyBorder="1" applyAlignment="1">
      <alignment horizontal="center" vertical="top"/>
    </xf>
    <xf numFmtId="4" fontId="2" fillId="0" borderId="13" xfId="0" applyNumberFormat="1" applyFont="1" applyFill="1" applyBorder="1" applyAlignment="1">
      <alignment horizontal="center" vertical="top"/>
    </xf>
    <xf numFmtId="0" fontId="2" fillId="0" borderId="0" xfId="0" applyFont="1" applyFill="1" applyAlignment="1">
      <alignment horizontal="left"/>
    </xf>
    <xf numFmtId="0" fontId="2" fillId="0" borderId="0" xfId="0" applyFont="1" applyFill="1" applyAlignment="1"/>
    <xf numFmtId="0" fontId="1" fillId="0" borderId="1" xfId="0" applyFont="1" applyFill="1" applyBorder="1" applyAlignment="1">
      <alignment vertical="top" wrapText="1"/>
    </xf>
    <xf numFmtId="0" fontId="2" fillId="0" borderId="15" xfId="0" applyFont="1" applyFill="1" applyBorder="1" applyAlignment="1">
      <alignment horizontal="center" vertical="top"/>
    </xf>
    <xf numFmtId="0" fontId="0" fillId="0" borderId="15" xfId="0" applyFill="1" applyBorder="1" applyAlignment="1"/>
    <xf numFmtId="0" fontId="1" fillId="0" borderId="9" xfId="0" applyFont="1" applyFill="1" applyBorder="1" applyAlignment="1">
      <alignment horizontal="left" vertical="top" wrapText="1"/>
    </xf>
    <xf numFmtId="0" fontId="0" fillId="0" borderId="9" xfId="0" applyFill="1" applyBorder="1" applyAlignment="1">
      <alignment horizontal="left" vertical="top"/>
    </xf>
    <xf numFmtId="0" fontId="1" fillId="0" borderId="1" xfId="0" applyFont="1" applyFill="1" applyBorder="1" applyAlignment="1">
      <alignment horizontal="left" vertical="top" wrapText="1"/>
    </xf>
    <xf numFmtId="0" fontId="0" fillId="0" borderId="1" xfId="0" applyFill="1" applyBorder="1" applyAlignment="1"/>
    <xf numFmtId="0" fontId="0" fillId="0" borderId="1" xfId="0" applyFill="1" applyBorder="1" applyAlignment="1">
      <alignment wrapText="1"/>
    </xf>
    <xf numFmtId="0" fontId="1" fillId="0" borderId="1" xfId="0" applyFont="1" applyFill="1" applyBorder="1" applyAlignment="1">
      <alignment wrapText="1"/>
    </xf>
    <xf numFmtId="0" fontId="3" fillId="0" borderId="8" xfId="0" applyFont="1" applyFill="1" applyBorder="1" applyAlignment="1">
      <alignment horizontal="center" vertical="top"/>
    </xf>
    <xf numFmtId="0" fontId="0" fillId="0" borderId="9" xfId="0" applyFill="1" applyBorder="1"/>
    <xf numFmtId="0" fontId="0" fillId="0" borderId="15" xfId="0" applyFill="1" applyBorder="1"/>
    <xf numFmtId="0" fontId="3" fillId="0" borderId="1" xfId="0" applyFont="1" applyFill="1" applyBorder="1" applyAlignment="1">
      <alignment horizontal="left" vertical="top" wrapText="1"/>
    </xf>
    <xf numFmtId="0" fontId="3" fillId="0" borderId="8" xfId="0" applyFont="1" applyFill="1" applyBorder="1" applyAlignment="1">
      <alignment horizontal="left" vertical="top" wrapText="1"/>
    </xf>
    <xf numFmtId="0" fontId="0" fillId="0" borderId="9" xfId="0" applyFill="1" applyBorder="1" applyAlignment="1">
      <alignment horizontal="left" vertical="top" wrapText="1"/>
    </xf>
    <xf numFmtId="0" fontId="0" fillId="0" borderId="9" xfId="0" applyFill="1" applyBorder="1" applyAlignment="1">
      <alignment wrapText="1"/>
    </xf>
    <xf numFmtId="0" fontId="0" fillId="0" borderId="15" xfId="0" applyFill="1" applyBorder="1" applyAlignment="1">
      <alignment wrapText="1"/>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4" fillId="0" borderId="9" xfId="0" applyFont="1" applyFill="1" applyBorder="1" applyAlignment="1">
      <alignment horizontal="left" vertical="top"/>
    </xf>
    <xf numFmtId="0" fontId="4" fillId="0" borderId="15" xfId="0" applyFont="1" applyFill="1" applyBorder="1" applyAlignment="1">
      <alignment horizontal="left" vertical="top"/>
    </xf>
    <xf numFmtId="0" fontId="3" fillId="0" borderId="1" xfId="0" applyFont="1" applyFill="1" applyBorder="1" applyAlignment="1">
      <alignment horizontal="left" vertical="top"/>
    </xf>
    <xf numFmtId="0" fontId="4" fillId="0" borderId="1" xfId="0" applyFont="1" applyFill="1" applyBorder="1" applyAlignment="1">
      <alignment horizontal="left" vertical="top"/>
    </xf>
    <xf numFmtId="0" fontId="3" fillId="0" borderId="10"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7"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7" xfId="0" applyFill="1" applyBorder="1" applyAlignment="1"/>
    <xf numFmtId="0" fontId="0" fillId="0" borderId="0" xfId="0" applyFill="1" applyAlignment="1">
      <alignment horizontal="center"/>
    </xf>
    <xf numFmtId="0" fontId="4" fillId="0" borderId="1" xfId="0" applyFont="1" applyFill="1" applyBorder="1" applyAlignment="1">
      <alignment vertical="top"/>
    </xf>
    <xf numFmtId="0" fontId="3"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vertical="top" wrapText="1"/>
    </xf>
    <xf numFmtId="0" fontId="0" fillId="0" borderId="4" xfId="0" applyFill="1" applyBorder="1" applyAlignment="1">
      <alignment horizontal="left" vertical="top" wrapText="1"/>
    </xf>
    <xf numFmtId="0" fontId="3" fillId="0" borderId="4" xfId="0" applyFont="1" applyFill="1" applyBorder="1" applyAlignment="1">
      <alignment horizontal="left" vertical="top" wrapText="1"/>
    </xf>
    <xf numFmtId="0" fontId="3" fillId="0" borderId="14" xfId="0" applyFont="1" applyFill="1" applyBorder="1" applyAlignment="1">
      <alignment horizontal="left" vertical="top" wrapText="1"/>
    </xf>
    <xf numFmtId="0" fontId="2" fillId="0" borderId="0" xfId="0" applyFont="1" applyFill="1" applyAlignment="1">
      <alignment horizontal="left" vertical="top" wrapText="1"/>
    </xf>
    <xf numFmtId="0" fontId="0" fillId="0" borderId="0" xfId="0" applyFill="1" applyAlignment="1">
      <alignment wrapText="1"/>
    </xf>
    <xf numFmtId="164" fontId="3" fillId="0" borderId="0" xfId="0" applyNumberFormat="1"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center" vertical="top"/>
    </xf>
    <xf numFmtId="0" fontId="3" fillId="0" borderId="14" xfId="0" applyFont="1" applyFill="1" applyBorder="1" applyAlignment="1">
      <alignment horizontal="center" vertical="top"/>
    </xf>
    <xf numFmtId="0" fontId="3" fillId="0" borderId="13" xfId="0" applyFont="1" applyFill="1" applyBorder="1" applyAlignment="1">
      <alignment horizontal="center" vertical="top"/>
    </xf>
    <xf numFmtId="0" fontId="2" fillId="0" borderId="0" xfId="0" applyFont="1" applyFill="1" applyAlignment="1">
      <alignment horizontal="center" vertical="top"/>
    </xf>
    <xf numFmtId="0" fontId="0" fillId="0" borderId="0" xfId="0" applyFill="1" applyAlignment="1">
      <alignment horizontal="center" vertical="top"/>
    </xf>
    <xf numFmtId="0" fontId="3" fillId="0" borderId="15" xfId="0" applyFont="1" applyFill="1" applyBorder="1" applyAlignment="1">
      <alignment horizontal="left" vertical="top"/>
    </xf>
    <xf numFmtId="0" fontId="0" fillId="0" borderId="1" xfId="0" applyFill="1" applyBorder="1" applyAlignment="1">
      <alignment horizontal="left" vertical="top" wrapText="1"/>
    </xf>
    <xf numFmtId="0" fontId="2" fillId="0" borderId="0" xfId="0" applyFont="1" applyFill="1" applyAlignment="1">
      <alignment wrapText="1"/>
    </xf>
    <xf numFmtId="0" fontId="0" fillId="0" borderId="0" xfId="0" applyFill="1" applyBorder="1" applyAlignment="1">
      <alignment vertical="top" wrapText="1"/>
    </xf>
    <xf numFmtId="0" fontId="4" fillId="0" borderId="1" xfId="0" applyFont="1" applyFill="1" applyBorder="1" applyAlignment="1">
      <alignment horizontal="left" vertical="top" wrapText="1"/>
    </xf>
    <xf numFmtId="49" fontId="3" fillId="0" borderId="1" xfId="0" applyNumberFormat="1" applyFont="1" applyFill="1" applyBorder="1" applyAlignment="1">
      <alignment horizontal="left" vertical="top"/>
    </xf>
    <xf numFmtId="4" fontId="5" fillId="0" borderId="8" xfId="0" applyNumberFormat="1" applyFont="1" applyFill="1" applyBorder="1" applyAlignment="1">
      <alignment horizontal="right" vertical="top"/>
    </xf>
    <xf numFmtId="4" fontId="5" fillId="0" borderId="15" xfId="0" applyNumberFormat="1" applyFont="1" applyFill="1" applyBorder="1" applyAlignment="1">
      <alignment horizontal="right" vertical="top"/>
    </xf>
    <xf numFmtId="0" fontId="0" fillId="0" borderId="15" xfId="0" applyFill="1" applyBorder="1" applyAlignment="1">
      <alignment vertical="top" wrapText="1"/>
    </xf>
    <xf numFmtId="0" fontId="0" fillId="0" borderId="14" xfId="0" applyFill="1" applyBorder="1" applyAlignment="1">
      <alignment horizontal="center" vertical="top"/>
    </xf>
    <xf numFmtId="0" fontId="0" fillId="0" borderId="13" xfId="0" applyFill="1" applyBorder="1" applyAlignment="1">
      <alignment horizontal="center" vertical="top"/>
    </xf>
    <xf numFmtId="49" fontId="3" fillId="0" borderId="8" xfId="0" applyNumberFormat="1" applyFont="1" applyFill="1" applyBorder="1" applyAlignment="1">
      <alignment horizontal="left" vertical="top"/>
    </xf>
    <xf numFmtId="0" fontId="6" fillId="0" borderId="4"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2" xfId="0" applyFont="1" applyFill="1" applyBorder="1" applyAlignment="1">
      <alignment horizontal="left" vertical="top" wrapText="1"/>
    </xf>
    <xf numFmtId="49" fontId="3" fillId="0" borderId="15" xfId="0" applyNumberFormat="1" applyFont="1" applyFill="1" applyBorder="1" applyAlignment="1">
      <alignment horizontal="left" vertical="top"/>
    </xf>
    <xf numFmtId="0" fontId="3" fillId="0" borderId="7" xfId="0" applyFont="1" applyFill="1" applyBorder="1" applyAlignment="1">
      <alignment horizontal="center" vertical="top" wrapText="1"/>
    </xf>
    <xf numFmtId="0" fontId="0" fillId="0" borderId="0" xfId="0" applyFill="1" applyAlignment="1">
      <alignment horizontal="left" vertical="top" wrapText="1"/>
    </xf>
    <xf numFmtId="0" fontId="0" fillId="0" borderId="11" xfId="0" applyFill="1" applyBorder="1" applyAlignment="1">
      <alignment horizontal="left" vertical="top" wrapText="1"/>
    </xf>
    <xf numFmtId="0" fontId="0" fillId="0" borderId="6" xfId="0" applyFill="1" applyBorder="1" applyAlignment="1">
      <alignment horizontal="left" vertical="top" wrapText="1"/>
    </xf>
    <xf numFmtId="0" fontId="0" fillId="0" borderId="3" xfId="0" applyFill="1" applyBorder="1" applyAlignment="1">
      <alignment horizontal="left" vertical="top" wrapText="1"/>
    </xf>
    <xf numFmtId="0" fontId="0" fillId="0" borderId="12" xfId="0" applyFill="1" applyBorder="1" applyAlignment="1">
      <alignment horizontal="left" vertical="top" wrapText="1"/>
    </xf>
    <xf numFmtId="4" fontId="5" fillId="0" borderId="1" xfId="0" applyNumberFormat="1" applyFont="1" applyFill="1" applyBorder="1" applyAlignment="1">
      <alignment horizontal="left" vertical="top"/>
    </xf>
    <xf numFmtId="4" fontId="3" fillId="0" borderId="7" xfId="0" applyNumberFormat="1" applyFont="1" applyFill="1" applyBorder="1" applyAlignment="1">
      <alignment horizontal="center" vertical="top"/>
    </xf>
    <xf numFmtId="4" fontId="3" fillId="0" borderId="13" xfId="0" applyNumberFormat="1" applyFont="1" applyFill="1" applyBorder="1" applyAlignment="1">
      <alignment horizontal="center" vertical="top"/>
    </xf>
    <xf numFmtId="4" fontId="5" fillId="0" borderId="7" xfId="0" applyNumberFormat="1" applyFont="1" applyFill="1" applyBorder="1" applyAlignment="1">
      <alignment horizontal="left" vertical="top" wrapText="1"/>
    </xf>
    <xf numFmtId="4" fontId="5" fillId="0" borderId="13" xfId="0" applyNumberFormat="1"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wrapText="1"/>
    </xf>
    <xf numFmtId="0" fontId="5" fillId="0" borderId="10" xfId="0" applyFont="1" applyFill="1" applyBorder="1" applyAlignment="1">
      <alignment wrapText="1"/>
    </xf>
    <xf numFmtId="0" fontId="5" fillId="0" borderId="5" xfId="0" applyFont="1" applyFill="1" applyBorder="1" applyAlignment="1">
      <alignment wrapText="1"/>
    </xf>
    <xf numFmtId="0" fontId="5" fillId="0" borderId="0" xfId="0" applyFont="1" applyFill="1" applyAlignment="1">
      <alignment wrapText="1"/>
    </xf>
    <xf numFmtId="0" fontId="5" fillId="0" borderId="11" xfId="0" applyFont="1" applyFill="1" applyBorder="1" applyAlignment="1">
      <alignment wrapText="1"/>
    </xf>
    <xf numFmtId="0" fontId="5" fillId="0" borderId="7"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0" xfId="0" applyFont="1" applyFill="1" applyBorder="1" applyAlignment="1">
      <alignment horizontal="left" vertical="top" wrapText="1"/>
    </xf>
    <xf numFmtId="0" fontId="3" fillId="0" borderId="8" xfId="0" applyFont="1" applyFill="1" applyBorder="1" applyAlignment="1"/>
    <xf numFmtId="0" fontId="3" fillId="0" borderId="15" xfId="0" applyFont="1" applyFill="1" applyBorder="1" applyAlignment="1"/>
    <xf numFmtId="0" fontId="5" fillId="0" borderId="3"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5" xfId="0" applyFont="1" applyFill="1" applyBorder="1" applyAlignment="1">
      <alignment horizontal="left" vertical="top" wrapText="1"/>
    </xf>
    <xf numFmtId="0" fontId="3" fillId="0" borderId="8" xfId="0" applyFont="1" applyFill="1" applyBorder="1" applyAlignment="1">
      <alignment vertical="top" wrapText="1"/>
    </xf>
    <xf numFmtId="0" fontId="3" fillId="0" borderId="15" xfId="0" applyFont="1" applyFill="1" applyBorder="1" applyAlignment="1">
      <alignment vertical="top" wrapText="1"/>
    </xf>
    <xf numFmtId="0" fontId="3" fillId="0" borderId="0" xfId="0" applyFont="1" applyFill="1" applyAlignment="1">
      <alignment horizontal="left" vertical="top" wrapText="1"/>
    </xf>
    <xf numFmtId="0" fontId="3" fillId="0" borderId="6"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 xfId="0" applyFont="1" applyFill="1" applyBorder="1" applyAlignment="1">
      <alignment vertical="top" wrapText="1"/>
    </xf>
    <xf numFmtId="0" fontId="4" fillId="0" borderId="1" xfId="0" applyFont="1" applyFill="1" applyBorder="1" applyAlignment="1">
      <alignment wrapText="1"/>
    </xf>
    <xf numFmtId="0" fontId="0" fillId="0" borderId="6" xfId="0" applyFill="1" applyBorder="1" applyAlignment="1">
      <alignment wrapText="1"/>
    </xf>
    <xf numFmtId="0" fontId="0" fillId="0" borderId="3" xfId="0" applyFill="1" applyBorder="1" applyAlignment="1">
      <alignment wrapText="1"/>
    </xf>
    <xf numFmtId="0" fontId="0" fillId="0" borderId="12" xfId="0" applyFill="1" applyBorder="1" applyAlignment="1">
      <alignment wrapText="1"/>
    </xf>
    <xf numFmtId="0" fontId="4"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0" fillId="0" borderId="5" xfId="0" applyFill="1" applyBorder="1" applyAlignment="1">
      <alignment horizontal="left" vertical="top" wrapText="1"/>
    </xf>
    <xf numFmtId="0" fontId="2" fillId="0" borderId="0" xfId="0" applyFont="1" applyFill="1" applyAlignment="1">
      <alignment horizontal="center" vertical="top" wrapText="1"/>
    </xf>
    <xf numFmtId="0" fontId="3" fillId="0" borderId="2" xfId="0" applyFont="1" applyFill="1" applyBorder="1" applyAlignment="1">
      <alignment horizontal="center" vertical="top"/>
    </xf>
    <xf numFmtId="0" fontId="0" fillId="0" borderId="2" xfId="0" applyFill="1" applyBorder="1"/>
    <xf numFmtId="0" fontId="0" fillId="0" borderId="10" xfId="0" applyFill="1" applyBorder="1"/>
    <xf numFmtId="0" fontId="0" fillId="0" borderId="6" xfId="0" applyFill="1" applyBorder="1"/>
    <xf numFmtId="0" fontId="0" fillId="0" borderId="3" xfId="0" applyFill="1" applyBorder="1"/>
    <xf numFmtId="0" fontId="0" fillId="0" borderId="12" xfId="0" applyFill="1" applyBorder="1"/>
    <xf numFmtId="0" fontId="0" fillId="0" borderId="15" xfId="0" applyFill="1" applyBorder="1" applyAlignment="1">
      <alignment horizontal="left" vertical="top"/>
    </xf>
    <xf numFmtId="0" fontId="0" fillId="0" borderId="10" xfId="0" applyFill="1" applyBorder="1" applyAlignment="1">
      <alignment horizontal="left" vertical="top" wrapText="1"/>
    </xf>
    <xf numFmtId="0" fontId="0" fillId="0" borderId="13" xfId="0" applyFill="1" applyBorder="1" applyAlignment="1">
      <alignment horizontal="left" vertical="top" wrapText="1"/>
    </xf>
    <xf numFmtId="0" fontId="5" fillId="0" borderId="13" xfId="0" applyFont="1" applyFill="1" applyBorder="1" applyAlignment="1">
      <alignment horizontal="left" vertical="top" wrapText="1"/>
    </xf>
    <xf numFmtId="0" fontId="8" fillId="0" borderId="13" xfId="0" applyFont="1" applyFill="1" applyBorder="1" applyAlignment="1">
      <alignment horizontal="left" vertical="top" wrapText="1"/>
    </xf>
    <xf numFmtId="0" fontId="0" fillId="0" borderId="14" xfId="0" applyFill="1" applyBorder="1" applyAlignment="1">
      <alignment horizontal="center" vertical="top" wrapText="1"/>
    </xf>
    <xf numFmtId="0" fontId="0" fillId="0" borderId="13" xfId="0" applyFill="1" applyBorder="1" applyAlignment="1">
      <alignment horizontal="center" vertical="top" wrapText="1"/>
    </xf>
    <xf numFmtId="0" fontId="5" fillId="0" borderId="0" xfId="0" applyFont="1" applyFill="1" applyBorder="1" applyAlignment="1">
      <alignment wrapText="1"/>
    </xf>
    <xf numFmtId="0" fontId="3" fillId="0" borderId="6" xfId="0" applyFont="1" applyFill="1" applyBorder="1" applyAlignment="1">
      <alignment wrapText="1"/>
    </xf>
    <xf numFmtId="49" fontId="3" fillId="0" borderId="8"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5" xfId="0" applyFont="1" applyFill="1" applyBorder="1" applyAlignment="1">
      <alignment horizontal="left" vertical="top" wrapText="1"/>
    </xf>
    <xf numFmtId="49" fontId="3" fillId="0" borderId="9" xfId="0" applyNumberFormat="1" applyFont="1" applyFill="1" applyBorder="1" applyAlignment="1">
      <alignment horizontal="left" vertical="top" wrapText="1"/>
    </xf>
    <xf numFmtId="0" fontId="6" fillId="0" borderId="9"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0" fillId="0" borderId="1" xfId="0" applyFill="1" applyBorder="1" applyAlignment="1">
      <alignment horizontal="left" vertical="top"/>
    </xf>
    <xf numFmtId="0" fontId="6" fillId="0" borderId="1" xfId="0" applyFont="1" applyFill="1" applyBorder="1" applyAlignment="1">
      <alignment horizontal="left" vertical="top" wrapText="1"/>
    </xf>
    <xf numFmtId="0" fontId="0" fillId="0" borderId="8" xfId="0" applyFill="1" applyBorder="1" applyAlignment="1">
      <alignment horizontal="center" vertical="top" wrapText="1"/>
    </xf>
    <xf numFmtId="0" fontId="0" fillId="0" borderId="15" xfId="0"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55;%202017%20&#8470;4%20(&#1056;&#1040;&#1057;&#1063;&#1045;&#1058;&#1067;%20&#1089;%20V%20&#1080;%20VI%20&#1087;&#1086;&#1076;&#1087;&#1088;&#1086;&#1075;&#1088;&#1072;&#1084;&#1084;&#1086;&#1081;%20(&#1058;&#1059;&#1056;&#1048;&#1047;&#1052;%20&#1080;%20&#1058;&#1045;&#1040;&#1058;&#10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тоги стр1"/>
      <sheetName val="Результаты "/>
      <sheetName val="П-1 сводная"/>
      <sheetName val="П-1 мероприятия"/>
      <sheetName val="П-2 сводная"/>
      <sheetName val="П-2 мероприятия"/>
      <sheetName val="П-3 сводная"/>
      <sheetName val="П-3 мероприятия"/>
      <sheetName val="П-4 сводная"/>
      <sheetName val="П-4 мероприятия"/>
      <sheetName val="П-5 сводная"/>
      <sheetName val="П-5 мероприятия"/>
      <sheetName val="П-6 сводная"/>
      <sheetName val="П-6 мероприятия"/>
      <sheetName val="Лист3"/>
    </sheetNames>
    <sheetDataSet>
      <sheetData sheetId="0"/>
      <sheetData sheetId="1"/>
      <sheetData sheetId="2"/>
      <sheetData sheetId="3">
        <row r="10">
          <cell r="J10">
            <v>0</v>
          </cell>
          <cell r="K10">
            <v>0</v>
          </cell>
        </row>
        <row r="11">
          <cell r="J11">
            <v>0</v>
          </cell>
          <cell r="K11">
            <v>0</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35"/>
  <sheetViews>
    <sheetView view="pageBreakPreview" topLeftCell="A32" zoomScale="110" zoomScaleNormal="120" zoomScaleSheetLayoutView="110" workbookViewId="0">
      <selection activeCell="P34" sqref="P34"/>
    </sheetView>
  </sheetViews>
  <sheetFormatPr defaultColWidth="9" defaultRowHeight="15.75"/>
  <cols>
    <col min="1" max="1" width="26.85546875" style="1" customWidth="1"/>
    <col min="2" max="11" width="9" style="1"/>
    <col min="12" max="12" width="9" style="1" customWidth="1"/>
    <col min="13" max="13" width="9" style="1"/>
    <col min="14" max="14" width="11.85546875" style="1" bestFit="1" customWidth="1"/>
    <col min="15" max="16384" width="9" style="1"/>
  </cols>
  <sheetData>
    <row r="1" spans="1:13">
      <c r="I1" s="116" t="s">
        <v>194</v>
      </c>
      <c r="J1" s="116"/>
      <c r="K1" s="116"/>
      <c r="L1" s="116"/>
    </row>
    <row r="2" spans="1:13">
      <c r="I2" s="116" t="s">
        <v>237</v>
      </c>
      <c r="J2" s="116"/>
      <c r="K2" s="116"/>
      <c r="L2" s="116"/>
    </row>
    <row r="3" spans="1:13">
      <c r="I3" s="116" t="s">
        <v>4</v>
      </c>
      <c r="J3" s="116"/>
      <c r="K3" s="116"/>
      <c r="L3" s="116"/>
    </row>
    <row r="4" spans="1:13">
      <c r="I4" s="116" t="s">
        <v>5</v>
      </c>
      <c r="J4" s="116"/>
      <c r="K4" s="116"/>
      <c r="L4" s="116"/>
    </row>
    <row r="6" spans="1:13">
      <c r="A6" s="103" t="s">
        <v>220</v>
      </c>
      <c r="B6" s="103"/>
      <c r="C6" s="103"/>
      <c r="D6" s="103"/>
      <c r="E6" s="103"/>
      <c r="F6" s="103"/>
      <c r="G6" s="103"/>
      <c r="H6" s="103"/>
      <c r="I6" s="103"/>
      <c r="J6" s="103"/>
      <c r="K6" s="103"/>
      <c r="L6" s="103"/>
      <c r="M6" s="117"/>
    </row>
    <row r="7" spans="1:13">
      <c r="A7" s="103" t="s">
        <v>4</v>
      </c>
      <c r="B7" s="103"/>
      <c r="C7" s="103"/>
      <c r="D7" s="103"/>
      <c r="E7" s="103"/>
      <c r="F7" s="103"/>
      <c r="G7" s="103"/>
      <c r="H7" s="103"/>
      <c r="I7" s="103"/>
      <c r="J7" s="103"/>
      <c r="K7" s="103"/>
      <c r="L7" s="103"/>
      <c r="M7" s="104"/>
    </row>
    <row r="8" spans="1:13">
      <c r="A8" s="103"/>
      <c r="B8" s="103"/>
      <c r="C8" s="103"/>
      <c r="D8" s="103"/>
      <c r="E8" s="103"/>
      <c r="F8" s="103"/>
      <c r="G8" s="103"/>
      <c r="H8" s="103"/>
      <c r="I8" s="103"/>
      <c r="J8" s="103"/>
      <c r="K8" s="103"/>
      <c r="L8" s="103"/>
      <c r="M8" s="117"/>
    </row>
    <row r="9" spans="1:13">
      <c r="A9" s="103" t="s">
        <v>195</v>
      </c>
      <c r="B9" s="103"/>
      <c r="C9" s="103"/>
      <c r="D9" s="103"/>
      <c r="E9" s="103"/>
      <c r="F9" s="103"/>
      <c r="G9" s="103"/>
      <c r="H9" s="103"/>
      <c r="I9" s="103"/>
      <c r="J9" s="103"/>
      <c r="K9" s="103"/>
      <c r="L9" s="103"/>
      <c r="M9" s="104"/>
    </row>
    <row r="10" spans="1:13" ht="6" customHeight="1"/>
    <row r="11" spans="1:13" ht="30">
      <c r="A11" s="35" t="s">
        <v>6</v>
      </c>
      <c r="B11" s="123" t="s">
        <v>200</v>
      </c>
      <c r="C11" s="123"/>
      <c r="D11" s="123"/>
      <c r="E11" s="123"/>
      <c r="F11" s="123"/>
      <c r="G11" s="123"/>
      <c r="H11" s="123"/>
      <c r="I11" s="123"/>
      <c r="J11" s="123"/>
      <c r="K11" s="123"/>
      <c r="L11" s="123"/>
      <c r="M11" s="124"/>
    </row>
    <row r="12" spans="1:13" ht="30" customHeight="1">
      <c r="A12" s="35" t="s">
        <v>7</v>
      </c>
      <c r="B12" s="123" t="s">
        <v>15</v>
      </c>
      <c r="C12" s="123"/>
      <c r="D12" s="123"/>
      <c r="E12" s="123"/>
      <c r="F12" s="123"/>
      <c r="G12" s="123"/>
      <c r="H12" s="123"/>
      <c r="I12" s="123"/>
      <c r="J12" s="123"/>
      <c r="K12" s="123"/>
      <c r="L12" s="123"/>
      <c r="M12" s="125"/>
    </row>
    <row r="13" spans="1:13" ht="169.5" customHeight="1">
      <c r="A13" s="35" t="s">
        <v>8</v>
      </c>
      <c r="B13" s="123" t="s">
        <v>273</v>
      </c>
      <c r="C13" s="123"/>
      <c r="D13" s="123"/>
      <c r="E13" s="123"/>
      <c r="F13" s="123"/>
      <c r="G13" s="123"/>
      <c r="H13" s="123"/>
      <c r="I13" s="123"/>
      <c r="J13" s="123"/>
      <c r="K13" s="123"/>
      <c r="L13" s="123"/>
      <c r="M13" s="126"/>
    </row>
    <row r="14" spans="1:13" ht="30" customHeight="1">
      <c r="A14" s="35" t="s">
        <v>9</v>
      </c>
      <c r="B14" s="123" t="s">
        <v>3</v>
      </c>
      <c r="C14" s="123"/>
      <c r="D14" s="123"/>
      <c r="E14" s="123"/>
      <c r="F14" s="123"/>
      <c r="G14" s="123"/>
      <c r="H14" s="123"/>
      <c r="I14" s="123"/>
      <c r="J14" s="123"/>
      <c r="K14" s="123"/>
      <c r="L14" s="123"/>
      <c r="M14" s="125"/>
    </row>
    <row r="15" spans="1:13" ht="30" customHeight="1">
      <c r="A15" s="35" t="s">
        <v>10</v>
      </c>
      <c r="B15" s="123" t="s">
        <v>16</v>
      </c>
      <c r="C15" s="123"/>
      <c r="D15" s="123"/>
      <c r="E15" s="123"/>
      <c r="F15" s="123"/>
      <c r="G15" s="123"/>
      <c r="H15" s="123"/>
      <c r="I15" s="123"/>
      <c r="J15" s="123"/>
      <c r="K15" s="123"/>
      <c r="L15" s="123"/>
      <c r="M15" s="125"/>
    </row>
    <row r="16" spans="1:13" ht="30" customHeight="1">
      <c r="A16" s="35" t="s">
        <v>11</v>
      </c>
      <c r="B16" s="123" t="s">
        <v>3</v>
      </c>
      <c r="C16" s="123"/>
      <c r="D16" s="123"/>
      <c r="E16" s="123"/>
      <c r="F16" s="123"/>
      <c r="G16" s="123"/>
      <c r="H16" s="123"/>
      <c r="I16" s="123"/>
      <c r="J16" s="123"/>
      <c r="K16" s="123"/>
      <c r="L16" s="123"/>
      <c r="M16" s="125"/>
    </row>
    <row r="17" spans="1:14" ht="30" customHeight="1">
      <c r="A17" s="35" t="s">
        <v>12</v>
      </c>
      <c r="B17" s="123" t="s">
        <v>16</v>
      </c>
      <c r="C17" s="123"/>
      <c r="D17" s="123"/>
      <c r="E17" s="123"/>
      <c r="F17" s="123"/>
      <c r="G17" s="123"/>
      <c r="H17" s="123"/>
      <c r="I17" s="123"/>
      <c r="J17" s="123"/>
      <c r="K17" s="123"/>
      <c r="L17" s="123"/>
      <c r="M17" s="125"/>
    </row>
    <row r="18" spans="1:14" ht="30">
      <c r="A18" s="35" t="s">
        <v>13</v>
      </c>
      <c r="B18" s="123" t="s">
        <v>224</v>
      </c>
      <c r="C18" s="123"/>
      <c r="D18" s="123"/>
      <c r="E18" s="123"/>
      <c r="F18" s="123"/>
      <c r="G18" s="123"/>
      <c r="H18" s="123"/>
      <c r="I18" s="123"/>
      <c r="J18" s="123"/>
      <c r="K18" s="123"/>
      <c r="L18" s="123"/>
      <c r="M18" s="125"/>
    </row>
    <row r="19" spans="1:14" ht="15.75" customHeight="1">
      <c r="A19" s="121" t="s">
        <v>14</v>
      </c>
      <c r="B19" s="108" t="s">
        <v>231</v>
      </c>
      <c r="C19" s="109"/>
      <c r="D19" s="109"/>
      <c r="E19" s="109"/>
      <c r="F19" s="109"/>
      <c r="G19" s="109"/>
      <c r="H19" s="109"/>
      <c r="I19" s="109"/>
      <c r="J19" s="109"/>
      <c r="K19" s="109"/>
      <c r="L19" s="109"/>
      <c r="M19" s="110"/>
    </row>
    <row r="20" spans="1:14" ht="15.75" customHeight="1">
      <c r="A20" s="122"/>
      <c r="B20" s="111"/>
      <c r="C20" s="112"/>
      <c r="D20" s="112"/>
      <c r="E20" s="112"/>
      <c r="F20" s="112"/>
      <c r="G20" s="112"/>
      <c r="H20" s="112"/>
      <c r="I20" s="112"/>
      <c r="J20" s="112"/>
      <c r="K20" s="112"/>
      <c r="L20" s="112"/>
      <c r="M20" s="113"/>
    </row>
    <row r="21" spans="1:14" ht="15.6" customHeight="1">
      <c r="A21" s="122"/>
      <c r="B21" s="111"/>
      <c r="C21" s="112"/>
      <c r="D21" s="112"/>
      <c r="E21" s="112"/>
      <c r="F21" s="112"/>
      <c r="G21" s="112"/>
      <c r="H21" s="112"/>
      <c r="I21" s="112"/>
      <c r="J21" s="112"/>
      <c r="K21" s="112"/>
      <c r="L21" s="112"/>
      <c r="M21" s="113"/>
    </row>
    <row r="22" spans="1:14" ht="210.75" customHeight="1">
      <c r="A22" s="36"/>
      <c r="B22" s="105" t="s">
        <v>303</v>
      </c>
      <c r="C22" s="106"/>
      <c r="D22" s="106"/>
      <c r="E22" s="106"/>
      <c r="F22" s="106"/>
      <c r="G22" s="106"/>
      <c r="H22" s="106"/>
      <c r="I22" s="106"/>
      <c r="J22" s="106"/>
      <c r="K22" s="106"/>
      <c r="L22" s="106"/>
      <c r="M22" s="107"/>
    </row>
    <row r="23" spans="1:14" ht="216" customHeight="1">
      <c r="A23" s="36"/>
      <c r="B23" s="93" t="s">
        <v>304</v>
      </c>
      <c r="C23" s="94"/>
      <c r="D23" s="94"/>
      <c r="E23" s="94"/>
      <c r="F23" s="94"/>
      <c r="G23" s="94"/>
      <c r="H23" s="94"/>
      <c r="I23" s="94"/>
      <c r="J23" s="94"/>
      <c r="K23" s="94"/>
      <c r="L23" s="94"/>
      <c r="M23" s="95"/>
    </row>
    <row r="24" spans="1:14" ht="15.75" customHeight="1">
      <c r="A24" s="118" t="s">
        <v>17</v>
      </c>
      <c r="B24" s="119" t="s">
        <v>0</v>
      </c>
      <c r="C24" s="119"/>
      <c r="D24" s="119"/>
      <c r="E24" s="119"/>
      <c r="F24" s="119"/>
      <c r="G24" s="119"/>
      <c r="H24" s="119"/>
      <c r="I24" s="119"/>
      <c r="J24" s="119"/>
      <c r="K24" s="119"/>
      <c r="L24" s="119"/>
      <c r="M24" s="120"/>
    </row>
    <row r="25" spans="1:14" ht="29.25" customHeight="1">
      <c r="A25" s="118"/>
      <c r="B25" s="114" t="s">
        <v>1</v>
      </c>
      <c r="C25" s="115"/>
      <c r="D25" s="114" t="s">
        <v>21</v>
      </c>
      <c r="E25" s="115"/>
      <c r="F25" s="114" t="s">
        <v>22</v>
      </c>
      <c r="G25" s="115"/>
      <c r="H25" s="114" t="s">
        <v>23</v>
      </c>
      <c r="I25" s="115"/>
      <c r="J25" s="100" t="s">
        <v>202</v>
      </c>
      <c r="K25" s="100"/>
      <c r="L25" s="100" t="s">
        <v>203</v>
      </c>
      <c r="M25" s="100"/>
    </row>
    <row r="26" spans="1:14" ht="93" customHeight="1">
      <c r="A26" s="37" t="s">
        <v>295</v>
      </c>
      <c r="B26" s="96">
        <f>SUM(D26:M26)</f>
        <v>1285615.0900000001</v>
      </c>
      <c r="C26" s="97"/>
      <c r="D26" s="96">
        <f>SUM('Прил 2'!J18+'Прил 3'!J18+'Прил 4'!J18+'Прил 5'!J18+'Прил 6'!J18+'Прил 7'!J18)</f>
        <v>282665.49</v>
      </c>
      <c r="E26" s="97"/>
      <c r="F26" s="96">
        <f>SUM('Прил 2'!K18+'Прил 3'!K18+'Прил 4'!K18+'Прил 5'!K18)</f>
        <v>246771.4</v>
      </c>
      <c r="G26" s="97"/>
      <c r="H26" s="96">
        <f>SUM('Прил 2'!L18+'Прил 3'!L18+'Прил 4'!L18+'Прил 5'!L18)</f>
        <v>251807.4</v>
      </c>
      <c r="I26" s="97"/>
      <c r="J26" s="96">
        <f>SUM('Прил 2'!M18+'Прил 3'!M18+'Прил 4'!M18+'Прил 5'!M18)</f>
        <v>251935.4</v>
      </c>
      <c r="K26" s="97"/>
      <c r="L26" s="96">
        <f>SUM('Прил 2'!N18+'Прил 3'!N18+'Прил 4'!N18+'Прил 5'!N18)</f>
        <v>252435.4</v>
      </c>
      <c r="M26" s="97"/>
    </row>
    <row r="27" spans="1:14" ht="63" customHeight="1">
      <c r="A27" s="37" t="s">
        <v>293</v>
      </c>
      <c r="B27" s="96">
        <f t="shared" ref="B27:B30" si="0">SUM(D27:M27)</f>
        <v>582698.91</v>
      </c>
      <c r="C27" s="97"/>
      <c r="D27" s="96">
        <f>'Прил 4'!J16+'Прил 5'!J16+'Прил 6'!J16+'Прил 2'!J16+'Прил 7'!J16+'Прил 3'!J16</f>
        <v>582698.91</v>
      </c>
      <c r="E27" s="97"/>
      <c r="F27" s="96">
        <f>'Прил 5'!L16</f>
        <v>0</v>
      </c>
      <c r="G27" s="97"/>
      <c r="H27" s="96">
        <f>'Прил 5'!N16</f>
        <v>0</v>
      </c>
      <c r="I27" s="97"/>
      <c r="J27" s="99">
        <f>'Прил 5'!P16</f>
        <v>0</v>
      </c>
      <c r="K27" s="99"/>
      <c r="L27" s="99">
        <f>'Прил 5'!R16</f>
        <v>0</v>
      </c>
      <c r="M27" s="99"/>
    </row>
    <row r="28" spans="1:14" ht="47.25" customHeight="1">
      <c r="A28" s="37" t="s">
        <v>2</v>
      </c>
      <c r="B28" s="96">
        <f t="shared" si="0"/>
        <v>0</v>
      </c>
      <c r="C28" s="97"/>
      <c r="D28" s="96">
        <v>0</v>
      </c>
      <c r="E28" s="97"/>
      <c r="F28" s="96">
        <v>0</v>
      </c>
      <c r="G28" s="97"/>
      <c r="H28" s="96">
        <v>0</v>
      </c>
      <c r="I28" s="97"/>
      <c r="J28" s="99">
        <v>0</v>
      </c>
      <c r="K28" s="99"/>
      <c r="L28" s="99"/>
      <c r="M28" s="99"/>
    </row>
    <row r="29" spans="1:14" ht="32.25" customHeight="1">
      <c r="A29" s="37" t="s">
        <v>18</v>
      </c>
      <c r="B29" s="96">
        <f t="shared" si="0"/>
        <v>3150</v>
      </c>
      <c r="C29" s="97"/>
      <c r="D29" s="96">
        <f>'Прил 6'!J15</f>
        <v>3150</v>
      </c>
      <c r="E29" s="97"/>
      <c r="F29" s="96">
        <f>'Прил 5'!K15</f>
        <v>0</v>
      </c>
      <c r="G29" s="97"/>
      <c r="H29" s="96">
        <f>'Прил 5'!L15</f>
        <v>0</v>
      </c>
      <c r="I29" s="97"/>
      <c r="J29" s="96">
        <f>'Прил 5'!M15</f>
        <v>0</v>
      </c>
      <c r="K29" s="97"/>
      <c r="L29" s="96">
        <f>'Прил 2'!N15</f>
        <v>0</v>
      </c>
      <c r="M29" s="97"/>
      <c r="N29" s="38">
        <f>D26</f>
        <v>282665.49</v>
      </c>
    </row>
    <row r="30" spans="1:14" ht="15.75" customHeight="1">
      <c r="A30" s="39" t="s">
        <v>19</v>
      </c>
      <c r="B30" s="96">
        <f t="shared" si="0"/>
        <v>805</v>
      </c>
      <c r="C30" s="97"/>
      <c r="D30" s="96">
        <f>SUM('Прил 2'!J19+'Прил 3'!J19+'Прил 4'!J19)</f>
        <v>805</v>
      </c>
      <c r="E30" s="97"/>
      <c r="F30" s="96">
        <f>SUM('Прил 2'!K19+'Прил 3'!K19+'Прил 4'!K19)</f>
        <v>0</v>
      </c>
      <c r="G30" s="97"/>
      <c r="H30" s="96">
        <f>SUM('Прил 2'!L19+'Прил 3'!L19+'Прил 4'!L19)</f>
        <v>0</v>
      </c>
      <c r="I30" s="97"/>
      <c r="J30" s="98">
        <f>SUM('Прил 2'!M19+'Прил 3'!M19+'Прил 4'!M19)</f>
        <v>0</v>
      </c>
      <c r="K30" s="98"/>
      <c r="L30" s="98">
        <f>SUM('Прил 2'!N19+'Прил 3'!N19+'Прил 4'!N19)</f>
        <v>0</v>
      </c>
      <c r="M30" s="98"/>
      <c r="N30" s="20">
        <f>SUM(D27:E29)</f>
        <v>585848.91</v>
      </c>
    </row>
    <row r="31" spans="1:14" ht="15.75" customHeight="1">
      <c r="A31" s="16" t="s">
        <v>57</v>
      </c>
      <c r="B31" s="96">
        <f>SUM(B26:C29)</f>
        <v>1871464</v>
      </c>
      <c r="C31" s="97"/>
      <c r="D31" s="96">
        <f t="shared" ref="D31" si="1">SUM(D26:E29)</f>
        <v>868514.4</v>
      </c>
      <c r="E31" s="97"/>
      <c r="F31" s="96">
        <f t="shared" ref="F31" si="2">SUM(F26:G29)</f>
        <v>246771.4</v>
      </c>
      <c r="G31" s="97"/>
      <c r="H31" s="96">
        <f t="shared" ref="H31:J31" si="3">SUM(H26:I29)</f>
        <v>251807.4</v>
      </c>
      <c r="I31" s="97"/>
      <c r="J31" s="99">
        <f t="shared" si="3"/>
        <v>251935.4</v>
      </c>
      <c r="K31" s="99"/>
      <c r="L31" s="99">
        <f>SUM(L26:M29)</f>
        <v>252435.4</v>
      </c>
      <c r="M31" s="99"/>
      <c r="N31" s="20"/>
    </row>
    <row r="32" spans="1:14" ht="119.25" customHeight="1">
      <c r="A32" s="39" t="s">
        <v>20</v>
      </c>
      <c r="B32" s="101" t="s">
        <v>232</v>
      </c>
      <c r="C32" s="101"/>
      <c r="D32" s="101"/>
      <c r="E32" s="101"/>
      <c r="F32" s="101"/>
      <c r="G32" s="101"/>
      <c r="H32" s="101"/>
      <c r="I32" s="101"/>
      <c r="J32" s="101"/>
      <c r="K32" s="101"/>
      <c r="L32" s="101"/>
      <c r="M32" s="102"/>
    </row>
    <row r="33" spans="1:13" ht="60" customHeight="1">
      <c r="A33" s="41"/>
      <c r="B33" s="105" t="s">
        <v>233</v>
      </c>
      <c r="C33" s="106"/>
      <c r="D33" s="106"/>
      <c r="E33" s="106"/>
      <c r="F33" s="106"/>
      <c r="G33" s="106"/>
      <c r="H33" s="106"/>
      <c r="I33" s="106"/>
      <c r="J33" s="106"/>
      <c r="K33" s="106"/>
      <c r="L33" s="106"/>
      <c r="M33" s="107"/>
    </row>
    <row r="34" spans="1:13" ht="212.25" customHeight="1">
      <c r="A34" s="40"/>
      <c r="B34" s="94" t="s">
        <v>272</v>
      </c>
      <c r="C34" s="94"/>
      <c r="D34" s="94"/>
      <c r="E34" s="94"/>
      <c r="F34" s="94"/>
      <c r="G34" s="94"/>
      <c r="H34" s="94"/>
      <c r="I34" s="94"/>
      <c r="J34" s="94"/>
      <c r="K34" s="94"/>
      <c r="L34" s="94"/>
      <c r="M34" s="95"/>
    </row>
    <row r="35" spans="1:13" ht="40.9" customHeight="1">
      <c r="B35" s="106"/>
      <c r="C35" s="106"/>
      <c r="D35" s="106"/>
      <c r="E35" s="106"/>
      <c r="F35" s="106"/>
      <c r="G35" s="106"/>
      <c r="H35" s="106"/>
      <c r="I35" s="106"/>
      <c r="J35" s="106"/>
      <c r="K35" s="106"/>
      <c r="L35" s="106"/>
      <c r="M35" s="106"/>
    </row>
  </sheetData>
  <mergeCells count="68">
    <mergeCell ref="D25:E25"/>
    <mergeCell ref="A19:A21"/>
    <mergeCell ref="A8:M8"/>
    <mergeCell ref="A9:M9"/>
    <mergeCell ref="B11:M11"/>
    <mergeCell ref="B12:M12"/>
    <mergeCell ref="B13:M13"/>
    <mergeCell ref="B17:M17"/>
    <mergeCell ref="B18:M18"/>
    <mergeCell ref="B14:M14"/>
    <mergeCell ref="B15:M15"/>
    <mergeCell ref="B16:M16"/>
    <mergeCell ref="F25:G25"/>
    <mergeCell ref="B28:C28"/>
    <mergeCell ref="D28:E28"/>
    <mergeCell ref="I1:L1"/>
    <mergeCell ref="I2:L2"/>
    <mergeCell ref="I3:L3"/>
    <mergeCell ref="I4:L4"/>
    <mergeCell ref="A6:M6"/>
    <mergeCell ref="A24:A25"/>
    <mergeCell ref="B27:C27"/>
    <mergeCell ref="D27:E27"/>
    <mergeCell ref="F26:G26"/>
    <mergeCell ref="F27:G27"/>
    <mergeCell ref="B24:M24"/>
    <mergeCell ref="B25:C25"/>
    <mergeCell ref="B26:C26"/>
    <mergeCell ref="A7:M7"/>
    <mergeCell ref="B33:M33"/>
    <mergeCell ref="B34:M34"/>
    <mergeCell ref="B35:M35"/>
    <mergeCell ref="B19:M21"/>
    <mergeCell ref="B22:M22"/>
    <mergeCell ref="F29:G29"/>
    <mergeCell ref="F30:G30"/>
    <mergeCell ref="H28:I28"/>
    <mergeCell ref="H29:I29"/>
    <mergeCell ref="H30:I30"/>
    <mergeCell ref="B29:C29"/>
    <mergeCell ref="B30:C30"/>
    <mergeCell ref="D29:E29"/>
    <mergeCell ref="F28:G28"/>
    <mergeCell ref="H25:I25"/>
    <mergeCell ref="L26:M26"/>
    <mergeCell ref="L27:M27"/>
    <mergeCell ref="L28:M28"/>
    <mergeCell ref="L29:M29"/>
    <mergeCell ref="B32:M32"/>
    <mergeCell ref="H26:I26"/>
    <mergeCell ref="H27:I27"/>
    <mergeCell ref="D26:E26"/>
    <mergeCell ref="B23:M23"/>
    <mergeCell ref="F31:G31"/>
    <mergeCell ref="D31:E31"/>
    <mergeCell ref="B31:C31"/>
    <mergeCell ref="D30:E30"/>
    <mergeCell ref="J30:K30"/>
    <mergeCell ref="J31:K31"/>
    <mergeCell ref="H31:I31"/>
    <mergeCell ref="L30:M30"/>
    <mergeCell ref="L31:M31"/>
    <mergeCell ref="J25:K25"/>
    <mergeCell ref="J26:K26"/>
    <mergeCell ref="J27:K27"/>
    <mergeCell ref="J28:K28"/>
    <mergeCell ref="J29:K29"/>
    <mergeCell ref="L25:M25"/>
  </mergeCells>
  <pageMargins left="0.78740157480314965" right="0.59055118110236227" top="0.74803149606299213" bottom="0.74803149606299213" header="0.19685039370078741" footer="0.19685039370078741"/>
  <pageSetup paperSize="9" scale="95" orientation="landscape" verticalDpi="0" r:id="rId1"/>
  <headerFooter differentFirst="1">
    <oddHeader>&amp;C&amp;P</oddHeader>
    <firstHeader>&amp;C.</firstHeader>
  </headerFooter>
  <rowBreaks count="3" manualBreakCount="3">
    <brk id="18" max="12" man="1"/>
    <brk id="23" max="12" man="1"/>
    <brk id="31" max="12" man="1"/>
  </rowBreaks>
</worksheet>
</file>

<file path=xl/worksheets/sheet10.xml><?xml version="1.0" encoding="utf-8"?>
<worksheet xmlns="http://schemas.openxmlformats.org/spreadsheetml/2006/main" xmlns:r="http://schemas.openxmlformats.org/officeDocument/2006/relationships">
  <dimension ref="A1:O16"/>
  <sheetViews>
    <sheetView view="pageBreakPreview" zoomScale="140" zoomScaleNormal="130" zoomScaleSheetLayoutView="140" workbookViewId="0">
      <selection activeCell="Q9" sqref="Q9"/>
    </sheetView>
  </sheetViews>
  <sheetFormatPr defaultColWidth="9" defaultRowHeight="12.75"/>
  <cols>
    <col min="1" max="1" width="4.28515625" style="42" customWidth="1"/>
    <col min="2" max="3" width="8.140625" style="42" customWidth="1"/>
    <col min="4" max="6" width="7.5703125" style="42" customWidth="1"/>
    <col min="7" max="7" width="11" style="42" customWidth="1"/>
    <col min="8" max="8" width="10.28515625" style="42" customWidth="1"/>
    <col min="9" max="13" width="9.7109375" style="42" customWidth="1"/>
    <col min="14" max="15" width="13.7109375" style="42" customWidth="1"/>
    <col min="16" max="16384" width="9" style="42"/>
  </cols>
  <sheetData>
    <row r="1" spans="1:15" ht="15.75">
      <c r="A1" s="169" t="s">
        <v>79</v>
      </c>
      <c r="B1" s="169"/>
      <c r="C1" s="169"/>
      <c r="D1" s="169"/>
      <c r="E1" s="169"/>
      <c r="F1" s="169"/>
      <c r="G1" s="169"/>
      <c r="H1" s="169"/>
      <c r="I1" s="169"/>
      <c r="J1" s="169"/>
      <c r="K1" s="117"/>
      <c r="L1" s="117"/>
      <c r="M1" s="117"/>
      <c r="N1" s="117"/>
      <c r="O1" s="117"/>
    </row>
    <row r="2" spans="1:15" ht="15.75">
      <c r="A2" s="169" t="s">
        <v>200</v>
      </c>
      <c r="B2" s="169"/>
      <c r="C2" s="169"/>
      <c r="D2" s="169"/>
      <c r="E2" s="169"/>
      <c r="F2" s="169"/>
      <c r="G2" s="169"/>
      <c r="H2" s="169"/>
      <c r="I2" s="169"/>
      <c r="J2" s="169"/>
      <c r="K2" s="117"/>
      <c r="L2" s="117"/>
      <c r="M2" s="117"/>
      <c r="N2" s="117"/>
      <c r="O2" s="117"/>
    </row>
    <row r="3" spans="1:15" ht="15.75">
      <c r="A3" s="103" t="s">
        <v>221</v>
      </c>
      <c r="B3" s="103"/>
      <c r="C3" s="103"/>
      <c r="D3" s="103"/>
      <c r="E3" s="103"/>
      <c r="F3" s="103"/>
      <c r="G3" s="103"/>
      <c r="H3" s="103"/>
      <c r="I3" s="103"/>
      <c r="J3" s="103"/>
      <c r="K3" s="117"/>
      <c r="L3" s="117"/>
      <c r="M3" s="117"/>
      <c r="N3" s="117"/>
      <c r="O3" s="117"/>
    </row>
    <row r="4" spans="1:15" ht="6" customHeight="1"/>
    <row r="5" spans="1:15" ht="17.45" customHeight="1">
      <c r="A5" s="131" t="s">
        <v>24</v>
      </c>
      <c r="B5" s="130" t="s">
        <v>81</v>
      </c>
      <c r="C5" s="130"/>
      <c r="D5" s="130" t="s">
        <v>82</v>
      </c>
      <c r="E5" s="130"/>
      <c r="F5" s="130" t="s">
        <v>83</v>
      </c>
      <c r="G5" s="130" t="s">
        <v>84</v>
      </c>
      <c r="H5" s="131" t="s">
        <v>85</v>
      </c>
      <c r="I5" s="188" t="s">
        <v>88</v>
      </c>
      <c r="J5" s="219"/>
      <c r="K5" s="219"/>
      <c r="L5" s="219"/>
      <c r="M5" s="220"/>
      <c r="N5" s="131" t="s">
        <v>86</v>
      </c>
      <c r="O5" s="131" t="s">
        <v>87</v>
      </c>
    </row>
    <row r="6" spans="1:15" ht="91.9" customHeight="1">
      <c r="A6" s="163"/>
      <c r="B6" s="130"/>
      <c r="C6" s="130"/>
      <c r="D6" s="130"/>
      <c r="E6" s="130"/>
      <c r="F6" s="130"/>
      <c r="G6" s="130"/>
      <c r="H6" s="179"/>
      <c r="I6" s="4" t="s">
        <v>21</v>
      </c>
      <c r="J6" s="4" t="s">
        <v>22</v>
      </c>
      <c r="K6" s="4" t="s">
        <v>23</v>
      </c>
      <c r="L6" s="4" t="s">
        <v>202</v>
      </c>
      <c r="M6" s="4" t="s">
        <v>203</v>
      </c>
      <c r="N6" s="163"/>
      <c r="O6" s="163"/>
    </row>
    <row r="7" spans="1:15" ht="14.45" customHeight="1">
      <c r="A7" s="65">
        <v>1</v>
      </c>
      <c r="B7" s="217">
        <v>2</v>
      </c>
      <c r="C7" s="218"/>
      <c r="D7" s="217">
        <v>3</v>
      </c>
      <c r="E7" s="218"/>
      <c r="F7" s="65">
        <v>4</v>
      </c>
      <c r="G7" s="65">
        <v>5</v>
      </c>
      <c r="H7" s="66">
        <v>6</v>
      </c>
      <c r="I7" s="65">
        <v>7</v>
      </c>
      <c r="J7" s="65">
        <v>8</v>
      </c>
      <c r="K7" s="65">
        <v>9</v>
      </c>
      <c r="L7" s="65">
        <v>10</v>
      </c>
      <c r="M7" s="65">
        <v>11</v>
      </c>
      <c r="N7" s="65">
        <v>12</v>
      </c>
      <c r="O7" s="65">
        <v>13</v>
      </c>
    </row>
    <row r="8" spans="1:15" ht="14.45" customHeight="1">
      <c r="A8" s="157" t="s">
        <v>234</v>
      </c>
      <c r="B8" s="142"/>
      <c r="C8" s="141"/>
      <c r="D8" s="205" t="s">
        <v>57</v>
      </c>
      <c r="E8" s="206"/>
      <c r="F8" s="23"/>
      <c r="G8" s="24"/>
      <c r="H8" s="5">
        <f t="shared" ref="H8:M8" si="0">SUM(H9:H10)</f>
        <v>20000</v>
      </c>
      <c r="I8" s="5">
        <f t="shared" si="0"/>
        <v>20000</v>
      </c>
      <c r="J8" s="5">
        <f t="shared" si="0"/>
        <v>0</v>
      </c>
      <c r="K8" s="5">
        <f t="shared" si="0"/>
        <v>0</v>
      </c>
      <c r="L8" s="5">
        <f t="shared" si="0"/>
        <v>0</v>
      </c>
      <c r="M8" s="5">
        <f t="shared" si="0"/>
        <v>0</v>
      </c>
      <c r="N8" s="67"/>
      <c r="O8" s="25"/>
    </row>
    <row r="9" spans="1:15" ht="72" customHeight="1">
      <c r="A9" s="164"/>
      <c r="B9" s="216"/>
      <c r="C9" s="144"/>
      <c r="D9" s="205" t="s">
        <v>64</v>
      </c>
      <c r="E9" s="206"/>
      <c r="F9" s="23" t="s">
        <v>201</v>
      </c>
      <c r="G9" s="24"/>
      <c r="H9" s="5">
        <f>SUM(I9:K9)</f>
        <v>10000</v>
      </c>
      <c r="I9" s="5">
        <f>I13</f>
        <v>10000</v>
      </c>
      <c r="J9" s="5">
        <f t="shared" ref="J9:M9" si="1">J13</f>
        <v>0</v>
      </c>
      <c r="K9" s="5">
        <f t="shared" si="1"/>
        <v>0</v>
      </c>
      <c r="L9" s="5">
        <f t="shared" si="1"/>
        <v>0</v>
      </c>
      <c r="M9" s="5">
        <f t="shared" si="1"/>
        <v>0</v>
      </c>
      <c r="N9" s="25"/>
      <c r="O9" s="25"/>
    </row>
    <row r="10" spans="1:15" ht="55.9" customHeight="1">
      <c r="A10" s="165"/>
      <c r="B10" s="145"/>
      <c r="C10" s="146"/>
      <c r="D10" s="205" t="s">
        <v>63</v>
      </c>
      <c r="E10" s="206"/>
      <c r="F10" s="23" t="s">
        <v>201</v>
      </c>
      <c r="G10" s="24"/>
      <c r="H10" s="5">
        <f>SUM(I10:K10)</f>
        <v>10000</v>
      </c>
      <c r="I10" s="5">
        <f>I14</f>
        <v>10000</v>
      </c>
      <c r="J10" s="5">
        <f t="shared" ref="J10:M10" si="2">J14</f>
        <v>0</v>
      </c>
      <c r="K10" s="5">
        <f t="shared" si="2"/>
        <v>0</v>
      </c>
      <c r="L10" s="5">
        <f t="shared" si="2"/>
        <v>0</v>
      </c>
      <c r="M10" s="5">
        <f t="shared" si="2"/>
        <v>0</v>
      </c>
      <c r="N10" s="25"/>
      <c r="O10" s="25"/>
    </row>
    <row r="11" spans="1:15" ht="28.15" customHeight="1">
      <c r="A11" s="188" t="s">
        <v>212</v>
      </c>
      <c r="B11" s="180"/>
      <c r="C11" s="180"/>
      <c r="D11" s="180"/>
      <c r="E11" s="180"/>
      <c r="F11" s="180"/>
      <c r="G11" s="180"/>
      <c r="H11" s="180"/>
      <c r="I11" s="180"/>
      <c r="J11" s="180"/>
      <c r="K11" s="180"/>
      <c r="L11" s="180"/>
      <c r="M11" s="180"/>
      <c r="N11" s="180"/>
      <c r="O11" s="181"/>
    </row>
    <row r="12" spans="1:15" ht="14.45" customHeight="1">
      <c r="A12" s="199" t="s">
        <v>230</v>
      </c>
      <c r="B12" s="200"/>
      <c r="C12" s="201"/>
      <c r="D12" s="205" t="s">
        <v>57</v>
      </c>
      <c r="E12" s="206"/>
      <c r="F12" s="23"/>
      <c r="G12" s="24"/>
      <c r="H12" s="5">
        <f t="shared" ref="H12:K12" si="3">SUM(H13:H14)</f>
        <v>20000</v>
      </c>
      <c r="I12" s="5">
        <f t="shared" si="3"/>
        <v>20000</v>
      </c>
      <c r="J12" s="5">
        <f t="shared" si="3"/>
        <v>0</v>
      </c>
      <c r="K12" s="5">
        <f t="shared" si="3"/>
        <v>0</v>
      </c>
      <c r="L12" s="5">
        <f t="shared" ref="L12:M12" si="4">SUM(L13:L14)</f>
        <v>0</v>
      </c>
      <c r="M12" s="5">
        <f t="shared" si="4"/>
        <v>0</v>
      </c>
      <c r="N12" s="67"/>
      <c r="O12" s="25"/>
    </row>
    <row r="13" spans="1:15" ht="76.5" customHeight="1">
      <c r="A13" s="202"/>
      <c r="B13" s="203"/>
      <c r="C13" s="204"/>
      <c r="D13" s="199" t="s">
        <v>64</v>
      </c>
      <c r="E13" s="207"/>
      <c r="F13" s="78" t="s">
        <v>201</v>
      </c>
      <c r="G13" s="79"/>
      <c r="H13" s="80">
        <f>SUM(I13:K13)</f>
        <v>10000</v>
      </c>
      <c r="I13" s="80">
        <f>I15</f>
        <v>10000</v>
      </c>
      <c r="J13" s="80">
        <f t="shared" ref="J13:M13" si="5">J15</f>
        <v>0</v>
      </c>
      <c r="K13" s="80">
        <f t="shared" si="5"/>
        <v>0</v>
      </c>
      <c r="L13" s="80">
        <f t="shared" si="5"/>
        <v>0</v>
      </c>
      <c r="M13" s="80">
        <f t="shared" si="5"/>
        <v>0</v>
      </c>
      <c r="N13" s="81"/>
      <c r="O13" s="81"/>
    </row>
    <row r="14" spans="1:15" ht="58.5" customHeight="1">
      <c r="A14" s="223"/>
      <c r="B14" s="224"/>
      <c r="C14" s="225"/>
      <c r="D14" s="205" t="s">
        <v>63</v>
      </c>
      <c r="E14" s="206"/>
      <c r="F14" s="23" t="s">
        <v>201</v>
      </c>
      <c r="G14" s="24"/>
      <c r="H14" s="5">
        <f>SUM(I14:K14)</f>
        <v>10000</v>
      </c>
      <c r="I14" s="5">
        <f>I16</f>
        <v>10000</v>
      </c>
      <c r="J14" s="5">
        <f t="shared" ref="J14:K14" si="6">J16</f>
        <v>0</v>
      </c>
      <c r="K14" s="5">
        <f t="shared" si="6"/>
        <v>0</v>
      </c>
      <c r="L14" s="5">
        <f t="shared" ref="L14:M14" si="7">L16</f>
        <v>0</v>
      </c>
      <c r="M14" s="5">
        <f t="shared" si="7"/>
        <v>0</v>
      </c>
      <c r="N14" s="25"/>
      <c r="O14" s="25"/>
    </row>
    <row r="15" spans="1:15" ht="79.5" customHeight="1">
      <c r="A15" s="182" t="s">
        <v>180</v>
      </c>
      <c r="B15" s="157" t="s">
        <v>206</v>
      </c>
      <c r="C15" s="141"/>
      <c r="D15" s="130" t="s">
        <v>64</v>
      </c>
      <c r="E15" s="130"/>
      <c r="F15" s="31" t="s">
        <v>201</v>
      </c>
      <c r="G15" s="25"/>
      <c r="H15" s="6">
        <f>SUM(I15:K15)</f>
        <v>10000</v>
      </c>
      <c r="I15" s="6">
        <v>10000</v>
      </c>
      <c r="J15" s="6">
        <v>0</v>
      </c>
      <c r="K15" s="6">
        <v>0</v>
      </c>
      <c r="L15" s="6">
        <v>0</v>
      </c>
      <c r="M15" s="6">
        <v>0</v>
      </c>
      <c r="N15" s="31" t="s">
        <v>106</v>
      </c>
      <c r="O15" s="4" t="s">
        <v>184</v>
      </c>
    </row>
    <row r="16" spans="1:15" ht="62.25" customHeight="1">
      <c r="A16" s="187"/>
      <c r="B16" s="165"/>
      <c r="C16" s="146"/>
      <c r="D16" s="130" t="s">
        <v>63</v>
      </c>
      <c r="E16" s="130"/>
      <c r="F16" s="31" t="s">
        <v>201</v>
      </c>
      <c r="G16" s="25"/>
      <c r="H16" s="6">
        <f>SUM(I16:K16)</f>
        <v>10000</v>
      </c>
      <c r="I16" s="72">
        <v>10000</v>
      </c>
      <c r="J16" s="72">
        <v>0</v>
      </c>
      <c r="K16" s="72">
        <v>0</v>
      </c>
      <c r="L16" s="72">
        <v>0</v>
      </c>
      <c r="M16" s="72">
        <v>0</v>
      </c>
      <c r="N16" s="31"/>
      <c r="O16" s="31"/>
    </row>
  </sheetData>
  <mergeCells count="27">
    <mergeCell ref="A1:O1"/>
    <mergeCell ref="A2:O2"/>
    <mergeCell ref="A3:O3"/>
    <mergeCell ref="A5:A6"/>
    <mergeCell ref="B5:C6"/>
    <mergeCell ref="D5:E6"/>
    <mergeCell ref="F5:F6"/>
    <mergeCell ref="G5:G6"/>
    <mergeCell ref="H5:H6"/>
    <mergeCell ref="O5:O6"/>
    <mergeCell ref="I5:M5"/>
    <mergeCell ref="A15:A16"/>
    <mergeCell ref="B15:C16"/>
    <mergeCell ref="D15:E15"/>
    <mergeCell ref="D16:E16"/>
    <mergeCell ref="N5:N6"/>
    <mergeCell ref="A11:O11"/>
    <mergeCell ref="A12:C14"/>
    <mergeCell ref="D12:E12"/>
    <mergeCell ref="D13:E13"/>
    <mergeCell ref="D14:E14"/>
    <mergeCell ref="B7:C7"/>
    <mergeCell ref="D7:E7"/>
    <mergeCell ref="A8:C10"/>
    <mergeCell ref="D8:E8"/>
    <mergeCell ref="D9:E9"/>
    <mergeCell ref="D10:E10"/>
  </mergeCells>
  <pageMargins left="0.78740157480314965" right="0.59055118110236227" top="0.74803149606299213" bottom="0.70866141732283472" header="0.19685039370078741" footer="0.27559055118110237"/>
  <pageSetup paperSize="9" scale="89" firstPageNumber="38" orientation="landscape" useFirstPageNumber="1" verticalDpi="0" r:id="rId1"/>
  <headerFooter differentFirst="1">
    <oddHeader>&amp;C&amp;P</oddHeader>
    <firstHeader>&amp;C&amp;P</firstHeader>
  </headerFooter>
</worksheet>
</file>

<file path=xl/worksheets/sheet11.xml><?xml version="1.0" encoding="utf-8"?>
<worksheet xmlns="http://schemas.openxmlformats.org/spreadsheetml/2006/main" xmlns:r="http://schemas.openxmlformats.org/officeDocument/2006/relationships">
  <dimension ref="A1:Q21"/>
  <sheetViews>
    <sheetView view="pageBreakPreview" topLeftCell="A7" zoomScale="140" zoomScaleSheetLayoutView="140" workbookViewId="0">
      <selection activeCell="Q20" sqref="Q20"/>
    </sheetView>
  </sheetViews>
  <sheetFormatPr defaultColWidth="9" defaultRowHeight="15.75"/>
  <cols>
    <col min="1" max="2" width="8.42578125" style="1" customWidth="1"/>
    <col min="3" max="4" width="8.140625" style="1" customWidth="1"/>
    <col min="5" max="6" width="7" style="1" customWidth="1"/>
    <col min="7" max="9" width="11.42578125" style="1" customWidth="1"/>
    <col min="10" max="15" width="9.7109375" style="1" customWidth="1"/>
    <col min="16" max="16" width="10.140625" style="1" bestFit="1" customWidth="1"/>
    <col min="17" max="16384" width="9" style="1"/>
  </cols>
  <sheetData>
    <row r="1" spans="1:17" ht="47.25" customHeight="1">
      <c r="H1" s="2"/>
      <c r="I1" s="28"/>
      <c r="J1" s="173" t="s">
        <v>246</v>
      </c>
      <c r="K1" s="173"/>
      <c r="L1" s="173"/>
      <c r="M1" s="173"/>
      <c r="N1" s="173"/>
      <c r="O1" s="173"/>
    </row>
    <row r="3" spans="1:17">
      <c r="A3" s="169" t="s">
        <v>247</v>
      </c>
      <c r="B3" s="169"/>
      <c r="C3" s="169"/>
      <c r="D3" s="169"/>
      <c r="E3" s="169"/>
      <c r="F3" s="169"/>
      <c r="G3" s="169"/>
      <c r="H3" s="169"/>
      <c r="I3" s="169"/>
      <c r="J3" s="169"/>
      <c r="K3" s="170"/>
      <c r="L3" s="170"/>
      <c r="M3" s="170"/>
      <c r="N3" s="170"/>
      <c r="O3" s="104"/>
    </row>
    <row r="4" spans="1:17" ht="6" customHeight="1"/>
    <row r="5" spans="1:17" ht="25.5" customHeight="1">
      <c r="A5" s="130" t="s">
        <v>67</v>
      </c>
      <c r="B5" s="130"/>
      <c r="C5" s="130"/>
      <c r="D5" s="130"/>
      <c r="E5" s="130"/>
      <c r="F5" s="130"/>
      <c r="G5" s="148" t="s">
        <v>252</v>
      </c>
      <c r="H5" s="158"/>
      <c r="I5" s="158"/>
      <c r="J5" s="158"/>
      <c r="K5" s="158"/>
      <c r="L5" s="158"/>
      <c r="M5" s="158"/>
      <c r="N5" s="158"/>
      <c r="O5" s="147"/>
    </row>
    <row r="6" spans="1:17" ht="28.15" customHeight="1">
      <c r="A6" s="130" t="s">
        <v>68</v>
      </c>
      <c r="B6" s="130"/>
      <c r="C6" s="130"/>
      <c r="D6" s="130"/>
      <c r="E6" s="130"/>
      <c r="F6" s="130"/>
      <c r="G6" s="148" t="s">
        <v>254</v>
      </c>
      <c r="H6" s="158"/>
      <c r="I6" s="158"/>
      <c r="J6" s="158"/>
      <c r="K6" s="158"/>
      <c r="L6" s="158"/>
      <c r="M6" s="158"/>
      <c r="N6" s="158"/>
      <c r="O6" s="147"/>
    </row>
    <row r="7" spans="1:17" ht="14.45" customHeight="1">
      <c r="A7" s="130" t="s">
        <v>70</v>
      </c>
      <c r="B7" s="130"/>
      <c r="C7" s="130"/>
      <c r="D7" s="130"/>
      <c r="E7" s="130"/>
      <c r="F7" s="130"/>
      <c r="G7" s="148" t="s">
        <v>75</v>
      </c>
      <c r="H7" s="158"/>
      <c r="I7" s="158"/>
      <c r="J7" s="158"/>
      <c r="K7" s="158"/>
      <c r="L7" s="158"/>
      <c r="M7" s="158"/>
      <c r="N7" s="158"/>
      <c r="O7" s="147"/>
    </row>
    <row r="8" spans="1:17" ht="14.45" customHeight="1">
      <c r="A8" s="130" t="s">
        <v>71</v>
      </c>
      <c r="B8" s="130"/>
      <c r="C8" s="130"/>
      <c r="D8" s="130"/>
      <c r="E8" s="130"/>
      <c r="F8" s="130"/>
      <c r="G8" s="148" t="s">
        <v>76</v>
      </c>
      <c r="H8" s="158"/>
      <c r="I8" s="158"/>
      <c r="J8" s="158"/>
      <c r="K8" s="158"/>
      <c r="L8" s="158"/>
      <c r="M8" s="158"/>
      <c r="N8" s="158"/>
      <c r="O8" s="147"/>
    </row>
    <row r="9" spans="1:17" ht="14.45" customHeight="1">
      <c r="A9" s="130" t="s">
        <v>72</v>
      </c>
      <c r="B9" s="130"/>
      <c r="C9" s="130"/>
      <c r="D9" s="130"/>
      <c r="E9" s="130"/>
      <c r="F9" s="130"/>
      <c r="G9" s="148" t="s">
        <v>75</v>
      </c>
      <c r="H9" s="158"/>
      <c r="I9" s="158"/>
      <c r="J9" s="158"/>
      <c r="K9" s="158"/>
      <c r="L9" s="158"/>
      <c r="M9" s="158"/>
      <c r="N9" s="158"/>
      <c r="O9" s="147"/>
    </row>
    <row r="10" spans="1:17" ht="30" customHeight="1">
      <c r="A10" s="130" t="s">
        <v>69</v>
      </c>
      <c r="B10" s="130"/>
      <c r="C10" s="130"/>
      <c r="D10" s="130"/>
      <c r="E10" s="130"/>
      <c r="F10" s="130"/>
      <c r="G10" s="148" t="s">
        <v>255</v>
      </c>
      <c r="H10" s="158"/>
      <c r="I10" s="158"/>
      <c r="J10" s="158"/>
      <c r="K10" s="158"/>
      <c r="L10" s="158"/>
      <c r="M10" s="158"/>
      <c r="N10" s="158"/>
      <c r="O10" s="147"/>
    </row>
    <row r="11" spans="1:17" ht="14.45" customHeight="1">
      <c r="A11" s="130" t="s">
        <v>78</v>
      </c>
      <c r="B11" s="130"/>
      <c r="C11" s="130"/>
      <c r="D11" s="130"/>
      <c r="E11" s="130"/>
      <c r="F11" s="130"/>
      <c r="G11" s="148" t="s">
        <v>208</v>
      </c>
      <c r="H11" s="158"/>
      <c r="I11" s="158"/>
      <c r="J11" s="158"/>
      <c r="K11" s="158"/>
      <c r="L11" s="158"/>
      <c r="M11" s="158"/>
      <c r="N11" s="158"/>
      <c r="O11" s="147"/>
    </row>
    <row r="12" spans="1:17" ht="17.45" customHeight="1">
      <c r="A12" s="130" t="s">
        <v>187</v>
      </c>
      <c r="B12" s="172"/>
      <c r="C12" s="130" t="s">
        <v>67</v>
      </c>
      <c r="D12" s="172"/>
      <c r="E12" s="130" t="s">
        <v>59</v>
      </c>
      <c r="F12" s="172"/>
      <c r="G12" s="130" t="s">
        <v>58</v>
      </c>
      <c r="H12" s="172"/>
      <c r="I12" s="172"/>
      <c r="J12" s="130" t="s">
        <v>0</v>
      </c>
      <c r="K12" s="130"/>
      <c r="L12" s="130"/>
      <c r="M12" s="130"/>
      <c r="N12" s="130"/>
      <c r="O12" s="130"/>
      <c r="P12" s="3"/>
      <c r="Q12" s="3"/>
    </row>
    <row r="13" spans="1:17" ht="84.75" customHeight="1">
      <c r="A13" s="172"/>
      <c r="B13" s="172"/>
      <c r="C13" s="172"/>
      <c r="D13" s="172"/>
      <c r="E13" s="172"/>
      <c r="F13" s="172"/>
      <c r="G13" s="172"/>
      <c r="H13" s="172"/>
      <c r="I13" s="172"/>
      <c r="J13" s="4" t="s">
        <v>21</v>
      </c>
      <c r="K13" s="4" t="s">
        <v>22</v>
      </c>
      <c r="L13" s="4" t="s">
        <v>23</v>
      </c>
      <c r="M13" s="4" t="s">
        <v>202</v>
      </c>
      <c r="N13" s="4" t="s">
        <v>203</v>
      </c>
      <c r="O13" s="4" t="s">
        <v>57</v>
      </c>
    </row>
    <row r="14" spans="1:17" ht="28.15" customHeight="1">
      <c r="A14" s="172"/>
      <c r="B14" s="172"/>
      <c r="C14" s="130" t="s">
        <v>253</v>
      </c>
      <c r="D14" s="130"/>
      <c r="E14" s="130" t="s">
        <v>3</v>
      </c>
      <c r="F14" s="130"/>
      <c r="G14" s="130" t="s">
        <v>61</v>
      </c>
      <c r="H14" s="155"/>
      <c r="I14" s="155"/>
      <c r="J14" s="5">
        <f t="shared" ref="J14:O14" si="0">SUM(J15:J18)</f>
        <v>3850</v>
      </c>
      <c r="K14" s="5">
        <f t="shared" si="0"/>
        <v>0</v>
      </c>
      <c r="L14" s="5">
        <f t="shared" si="0"/>
        <v>0</v>
      </c>
      <c r="M14" s="5">
        <f t="shared" si="0"/>
        <v>0</v>
      </c>
      <c r="N14" s="5">
        <f t="shared" si="0"/>
        <v>0</v>
      </c>
      <c r="O14" s="5">
        <f t="shared" si="0"/>
        <v>3850</v>
      </c>
      <c r="P14" s="19"/>
    </row>
    <row r="15" spans="1:17" ht="15.6" customHeight="1">
      <c r="A15" s="172"/>
      <c r="B15" s="172"/>
      <c r="C15" s="172"/>
      <c r="D15" s="172"/>
      <c r="E15" s="125"/>
      <c r="F15" s="125"/>
      <c r="G15" s="130" t="s">
        <v>62</v>
      </c>
      <c r="H15" s="155"/>
      <c r="I15" s="155"/>
      <c r="J15" s="6">
        <f>'Прил 6 (мер)'!I11</f>
        <v>3150</v>
      </c>
      <c r="K15" s="6">
        <v>0</v>
      </c>
      <c r="L15" s="6">
        <v>0</v>
      </c>
      <c r="M15" s="6">
        <v>0</v>
      </c>
      <c r="N15" s="6">
        <v>0</v>
      </c>
      <c r="O15" s="5">
        <f>SUM(J15:N15)</f>
        <v>3150</v>
      </c>
    </row>
    <row r="16" spans="1:17" ht="15.6" customHeight="1">
      <c r="A16" s="172"/>
      <c r="B16" s="172"/>
      <c r="C16" s="172"/>
      <c r="D16" s="172"/>
      <c r="E16" s="125"/>
      <c r="F16" s="125"/>
      <c r="G16" s="130" t="s">
        <v>63</v>
      </c>
      <c r="H16" s="155"/>
      <c r="I16" s="155"/>
      <c r="J16" s="6">
        <f>'Прил 6 (мер)'!I10</f>
        <v>350</v>
      </c>
      <c r="K16" s="6">
        <f>'Прил 6 (мер)'!J11</f>
        <v>0</v>
      </c>
      <c r="L16" s="6">
        <f>'Прил 6 (мер)'!K11</f>
        <v>0</v>
      </c>
      <c r="M16" s="6">
        <f>'Прил 6 (мер)'!L11</f>
        <v>0</v>
      </c>
      <c r="N16" s="6">
        <f>'Прил 6 (мер)'!M11</f>
        <v>0</v>
      </c>
      <c r="O16" s="5">
        <f t="shared" ref="O16:O19" si="1">SUM(J16:N16)</f>
        <v>350</v>
      </c>
    </row>
    <row r="17" spans="1:16" ht="28.9" customHeight="1">
      <c r="A17" s="172"/>
      <c r="B17" s="172"/>
      <c r="C17" s="172"/>
      <c r="D17" s="172"/>
      <c r="E17" s="125"/>
      <c r="F17" s="125"/>
      <c r="G17" s="130" t="s">
        <v>2</v>
      </c>
      <c r="H17" s="155"/>
      <c r="I17" s="155"/>
      <c r="J17" s="6">
        <v>0</v>
      </c>
      <c r="K17" s="6">
        <f>'Прил 2 (мер)'!J10</f>
        <v>0</v>
      </c>
      <c r="L17" s="6">
        <f>'Прил 2 (мер)'!K10</f>
        <v>0</v>
      </c>
      <c r="M17" s="6">
        <f>'Прил 2 (мер)'!L10</f>
        <v>0</v>
      </c>
      <c r="N17" s="6">
        <f>'Прил 2 (мер)'!M10</f>
        <v>0</v>
      </c>
      <c r="O17" s="5">
        <f t="shared" si="1"/>
        <v>0</v>
      </c>
      <c r="P17" s="19">
        <f>SUM(J15:J17)</f>
        <v>3500</v>
      </c>
    </row>
    <row r="18" spans="1:16" ht="28.9" customHeight="1">
      <c r="A18" s="172"/>
      <c r="B18" s="172"/>
      <c r="C18" s="172"/>
      <c r="D18" s="172"/>
      <c r="E18" s="125"/>
      <c r="F18" s="125"/>
      <c r="G18" s="130" t="s">
        <v>64</v>
      </c>
      <c r="H18" s="155"/>
      <c r="I18" s="155"/>
      <c r="J18" s="6">
        <f>'Прил 6 (мер)'!I12</f>
        <v>350</v>
      </c>
      <c r="K18" s="6">
        <f>'Прил 6 (мер)'!J12</f>
        <v>0</v>
      </c>
      <c r="L18" s="6">
        <f>'Прил 6 (мер)'!K12</f>
        <v>0</v>
      </c>
      <c r="M18" s="6">
        <f>'Прил 6 (мер)'!L12</f>
        <v>0</v>
      </c>
      <c r="N18" s="6">
        <f>'Прил 6 (мер)'!M12</f>
        <v>0</v>
      </c>
      <c r="O18" s="5">
        <f t="shared" si="1"/>
        <v>350</v>
      </c>
    </row>
    <row r="19" spans="1:16">
      <c r="A19" s="172"/>
      <c r="B19" s="172"/>
      <c r="C19" s="172"/>
      <c r="D19" s="172"/>
      <c r="E19" s="125"/>
      <c r="F19" s="125"/>
      <c r="G19" s="130" t="s">
        <v>65</v>
      </c>
      <c r="H19" s="155"/>
      <c r="I19" s="155"/>
      <c r="J19" s="6">
        <v>0</v>
      </c>
      <c r="K19" s="6">
        <v>0</v>
      </c>
      <c r="L19" s="6">
        <v>0</v>
      </c>
      <c r="M19" s="6">
        <v>0</v>
      </c>
      <c r="N19" s="6">
        <v>0</v>
      </c>
      <c r="O19" s="5">
        <f t="shared" si="1"/>
        <v>0</v>
      </c>
    </row>
    <row r="20" spans="1:16" ht="58.5" customHeight="1">
      <c r="A20" s="130" t="s">
        <v>66</v>
      </c>
      <c r="B20" s="130"/>
      <c r="C20" s="130"/>
      <c r="D20" s="130"/>
      <c r="E20" s="130" t="s">
        <v>256</v>
      </c>
      <c r="F20" s="175"/>
      <c r="G20" s="175"/>
      <c r="H20" s="175"/>
      <c r="I20" s="175"/>
      <c r="J20" s="175"/>
      <c r="K20" s="175"/>
      <c r="L20" s="175"/>
      <c r="M20" s="175"/>
      <c r="N20" s="175"/>
      <c r="O20" s="175"/>
    </row>
    <row r="21" spans="1:16">
      <c r="G21" s="143"/>
      <c r="H21" s="174"/>
      <c r="I21" s="174"/>
    </row>
  </sheetData>
  <mergeCells count="32">
    <mergeCell ref="A20:D20"/>
    <mergeCell ref="E20:O20"/>
    <mergeCell ref="G21:I21"/>
    <mergeCell ref="E14:F19"/>
    <mergeCell ref="G14:I14"/>
    <mergeCell ref="G15:I15"/>
    <mergeCell ref="G16:I16"/>
    <mergeCell ref="G17:I17"/>
    <mergeCell ref="G18:I18"/>
    <mergeCell ref="G19:I19"/>
    <mergeCell ref="A10:F10"/>
    <mergeCell ref="G10:O10"/>
    <mergeCell ref="A11:F11"/>
    <mergeCell ref="G11:O11"/>
    <mergeCell ref="A12:B19"/>
    <mergeCell ref="C12:D13"/>
    <mergeCell ref="E12:F13"/>
    <mergeCell ref="G12:I13"/>
    <mergeCell ref="J12:O12"/>
    <mergeCell ref="C14:D19"/>
    <mergeCell ref="A7:F7"/>
    <mergeCell ref="G7:O7"/>
    <mergeCell ref="A8:F8"/>
    <mergeCell ref="G8:O8"/>
    <mergeCell ref="A9:F9"/>
    <mergeCell ref="G9:O9"/>
    <mergeCell ref="J1:O1"/>
    <mergeCell ref="A3:O3"/>
    <mergeCell ref="A5:F5"/>
    <mergeCell ref="G5:O5"/>
    <mergeCell ref="A6:F6"/>
    <mergeCell ref="G6:O6"/>
  </mergeCells>
  <pageMargins left="0.78740157480314965" right="0.59055118110236227" top="0.74803149606299213" bottom="0.74803149606299213" header="0.19685039370078741" footer="0.19685039370078741"/>
  <pageSetup paperSize="9" scale="90" firstPageNumber="40" orientation="landscape" useFirstPageNumber="1" verticalDpi="0" r:id="rId1"/>
  <headerFooter differentFirst="1">
    <oddHeader>&amp;C&amp;P</oddHeader>
    <firstHeader>&amp;C&amp;P</firstHeader>
  </headerFooter>
  <rowBreaks count="1" manualBreakCount="1">
    <brk id="20" max="14" man="1"/>
  </rowBreaks>
</worksheet>
</file>

<file path=xl/worksheets/sheet12.xml><?xml version="1.0" encoding="utf-8"?>
<worksheet xmlns="http://schemas.openxmlformats.org/spreadsheetml/2006/main" xmlns:r="http://schemas.openxmlformats.org/officeDocument/2006/relationships">
  <dimension ref="A1:O15"/>
  <sheetViews>
    <sheetView view="pageBreakPreview" zoomScale="170" zoomScaleNormal="140" zoomScaleSheetLayoutView="170" workbookViewId="0">
      <selection sqref="A1:XFD1048576"/>
    </sheetView>
  </sheetViews>
  <sheetFormatPr defaultColWidth="9" defaultRowHeight="12.75"/>
  <cols>
    <col min="1" max="1" width="4.28515625" style="42" customWidth="1"/>
    <col min="2" max="3" width="8.140625" style="42" customWidth="1"/>
    <col min="4" max="6" width="7.5703125" style="42" customWidth="1"/>
    <col min="7" max="7" width="11" style="42" customWidth="1"/>
    <col min="8" max="8" width="10.28515625" style="42" customWidth="1"/>
    <col min="9" max="13" width="9.7109375" style="42" customWidth="1"/>
    <col min="14" max="15" width="13.7109375" style="42" customWidth="1"/>
    <col min="16" max="16384" width="9" style="42"/>
  </cols>
  <sheetData>
    <row r="1" spans="1:15" ht="15.75">
      <c r="A1" s="169" t="s">
        <v>79</v>
      </c>
      <c r="B1" s="169"/>
      <c r="C1" s="169"/>
      <c r="D1" s="169"/>
      <c r="E1" s="169"/>
      <c r="F1" s="169"/>
      <c r="G1" s="169"/>
      <c r="H1" s="169"/>
      <c r="I1" s="169"/>
      <c r="J1" s="169"/>
      <c r="K1" s="117"/>
      <c r="L1" s="117"/>
      <c r="M1" s="117"/>
      <c r="N1" s="117"/>
      <c r="O1" s="117"/>
    </row>
    <row r="2" spans="1:15" ht="15.75">
      <c r="A2" s="169" t="s">
        <v>200</v>
      </c>
      <c r="B2" s="169"/>
      <c r="C2" s="169"/>
      <c r="D2" s="169"/>
      <c r="E2" s="169"/>
      <c r="F2" s="169"/>
      <c r="G2" s="169"/>
      <c r="H2" s="169"/>
      <c r="I2" s="169"/>
      <c r="J2" s="169"/>
      <c r="K2" s="117"/>
      <c r="L2" s="117"/>
      <c r="M2" s="117"/>
      <c r="N2" s="117"/>
      <c r="O2" s="117"/>
    </row>
    <row r="3" spans="1:15" ht="15.75">
      <c r="A3" s="103" t="s">
        <v>249</v>
      </c>
      <c r="B3" s="103"/>
      <c r="C3" s="103"/>
      <c r="D3" s="103"/>
      <c r="E3" s="103"/>
      <c r="F3" s="103"/>
      <c r="G3" s="103"/>
      <c r="H3" s="103"/>
      <c r="I3" s="103"/>
      <c r="J3" s="103"/>
      <c r="K3" s="117"/>
      <c r="L3" s="117"/>
      <c r="M3" s="117"/>
      <c r="N3" s="117"/>
      <c r="O3" s="117"/>
    </row>
    <row r="4" spans="1:15" ht="6" customHeight="1"/>
    <row r="5" spans="1:15" ht="17.45" customHeight="1">
      <c r="A5" s="131" t="s">
        <v>24</v>
      </c>
      <c r="B5" s="130" t="s">
        <v>81</v>
      </c>
      <c r="C5" s="130"/>
      <c r="D5" s="130" t="s">
        <v>82</v>
      </c>
      <c r="E5" s="130"/>
      <c r="F5" s="130" t="s">
        <v>83</v>
      </c>
      <c r="G5" s="130" t="s">
        <v>84</v>
      </c>
      <c r="H5" s="131" t="s">
        <v>85</v>
      </c>
      <c r="I5" s="188" t="s">
        <v>228</v>
      </c>
      <c r="J5" s="219"/>
      <c r="K5" s="219"/>
      <c r="L5" s="219"/>
      <c r="M5" s="220"/>
      <c r="N5" s="131" t="s">
        <v>86</v>
      </c>
      <c r="O5" s="131" t="s">
        <v>87</v>
      </c>
    </row>
    <row r="6" spans="1:15" ht="91.9" customHeight="1">
      <c r="A6" s="163"/>
      <c r="B6" s="130"/>
      <c r="C6" s="130"/>
      <c r="D6" s="130"/>
      <c r="E6" s="130"/>
      <c r="F6" s="130"/>
      <c r="G6" s="130"/>
      <c r="H6" s="179"/>
      <c r="I6" s="4" t="s">
        <v>21</v>
      </c>
      <c r="J6" s="4" t="s">
        <v>22</v>
      </c>
      <c r="K6" s="4" t="s">
        <v>23</v>
      </c>
      <c r="L6" s="4" t="s">
        <v>202</v>
      </c>
      <c r="M6" s="4" t="s">
        <v>203</v>
      </c>
      <c r="N6" s="163"/>
      <c r="O6" s="163"/>
    </row>
    <row r="7" spans="1:15" ht="14.45" customHeight="1">
      <c r="A7" s="65">
        <v>1</v>
      </c>
      <c r="B7" s="217">
        <v>2</v>
      </c>
      <c r="C7" s="218"/>
      <c r="D7" s="217">
        <v>3</v>
      </c>
      <c r="E7" s="218"/>
      <c r="F7" s="65">
        <v>4</v>
      </c>
      <c r="G7" s="65">
        <v>5</v>
      </c>
      <c r="H7" s="66">
        <v>6</v>
      </c>
      <c r="I7" s="65">
        <v>7</v>
      </c>
      <c r="J7" s="65">
        <v>8</v>
      </c>
      <c r="K7" s="65">
        <v>9</v>
      </c>
      <c r="L7" s="65">
        <v>10</v>
      </c>
      <c r="M7" s="65">
        <v>11</v>
      </c>
      <c r="N7" s="65">
        <v>12</v>
      </c>
      <c r="O7" s="65">
        <v>13</v>
      </c>
    </row>
    <row r="8" spans="1:15" ht="14.45" customHeight="1">
      <c r="A8" s="157" t="s">
        <v>250</v>
      </c>
      <c r="B8" s="142"/>
      <c r="C8" s="141"/>
      <c r="D8" s="205" t="s">
        <v>57</v>
      </c>
      <c r="E8" s="206"/>
      <c r="F8" s="23"/>
      <c r="G8" s="24"/>
      <c r="H8" s="5">
        <f t="shared" ref="H8:M8" si="0">SUM(H9:H11)</f>
        <v>3850</v>
      </c>
      <c r="I8" s="5">
        <f t="shared" si="0"/>
        <v>3850</v>
      </c>
      <c r="J8" s="5">
        <f t="shared" si="0"/>
        <v>0</v>
      </c>
      <c r="K8" s="5">
        <f t="shared" si="0"/>
        <v>0</v>
      </c>
      <c r="L8" s="5">
        <f t="shared" si="0"/>
        <v>0</v>
      </c>
      <c r="M8" s="5">
        <f t="shared" si="0"/>
        <v>0</v>
      </c>
      <c r="N8" s="67"/>
      <c r="O8" s="25"/>
    </row>
    <row r="9" spans="1:15" ht="72" customHeight="1">
      <c r="A9" s="164"/>
      <c r="B9" s="216"/>
      <c r="C9" s="144"/>
      <c r="D9" s="205" t="s">
        <v>64</v>
      </c>
      <c r="E9" s="206"/>
      <c r="F9" s="23" t="s">
        <v>201</v>
      </c>
      <c r="G9" s="24"/>
      <c r="H9" s="5">
        <f>SUM(I9:M9)</f>
        <v>350</v>
      </c>
      <c r="I9" s="5">
        <f>I12</f>
        <v>350</v>
      </c>
      <c r="J9" s="5">
        <f>J12</f>
        <v>0</v>
      </c>
      <c r="K9" s="5">
        <f t="shared" ref="K9:M9" si="1">K12</f>
        <v>0</v>
      </c>
      <c r="L9" s="5">
        <f t="shared" si="1"/>
        <v>0</v>
      </c>
      <c r="M9" s="5">
        <f t="shared" si="1"/>
        <v>0</v>
      </c>
      <c r="N9" s="25"/>
      <c r="O9" s="25"/>
    </row>
    <row r="10" spans="1:15" ht="55.9" customHeight="1">
      <c r="A10" s="164"/>
      <c r="B10" s="216"/>
      <c r="C10" s="144"/>
      <c r="D10" s="205" t="s">
        <v>63</v>
      </c>
      <c r="E10" s="206"/>
      <c r="F10" s="23" t="s">
        <v>201</v>
      </c>
      <c r="G10" s="24"/>
      <c r="H10" s="5">
        <f>SUM(I10:M10)</f>
        <v>350</v>
      </c>
      <c r="I10" s="5">
        <f>I13</f>
        <v>350</v>
      </c>
      <c r="J10" s="5">
        <f t="shared" ref="J10:M11" si="2">J12</f>
        <v>0</v>
      </c>
      <c r="K10" s="5">
        <f t="shared" si="2"/>
        <v>0</v>
      </c>
      <c r="L10" s="5">
        <f t="shared" si="2"/>
        <v>0</v>
      </c>
      <c r="M10" s="5">
        <f t="shared" si="2"/>
        <v>0</v>
      </c>
      <c r="N10" s="25"/>
      <c r="O10" s="25"/>
    </row>
    <row r="11" spans="1:15" ht="55.9" customHeight="1">
      <c r="A11" s="165"/>
      <c r="B11" s="145"/>
      <c r="C11" s="146"/>
      <c r="D11" s="205" t="s">
        <v>62</v>
      </c>
      <c r="E11" s="206"/>
      <c r="F11" s="23" t="s">
        <v>201</v>
      </c>
      <c r="G11" s="24"/>
      <c r="H11" s="5">
        <f>SUM(I11:M11)</f>
        <v>3150</v>
      </c>
      <c r="I11" s="5">
        <f>I14</f>
        <v>3150</v>
      </c>
      <c r="J11" s="5">
        <f t="shared" si="2"/>
        <v>0</v>
      </c>
      <c r="K11" s="5">
        <f t="shared" si="2"/>
        <v>0</v>
      </c>
      <c r="L11" s="5">
        <f t="shared" si="2"/>
        <v>0</v>
      </c>
      <c r="M11" s="5">
        <f t="shared" si="2"/>
        <v>0</v>
      </c>
      <c r="N11" s="25"/>
      <c r="O11" s="25"/>
    </row>
    <row r="12" spans="1:15" ht="94.5" customHeight="1">
      <c r="A12" s="176" t="s">
        <v>180</v>
      </c>
      <c r="B12" s="130" t="s">
        <v>251</v>
      </c>
      <c r="C12" s="130"/>
      <c r="D12" s="130" t="s">
        <v>64</v>
      </c>
      <c r="E12" s="130"/>
      <c r="F12" s="31" t="s">
        <v>201</v>
      </c>
      <c r="G12" s="25"/>
      <c r="H12" s="76">
        <f>SUM(I12:M12)</f>
        <v>350</v>
      </c>
      <c r="I12" s="22">
        <v>350</v>
      </c>
      <c r="J12" s="22">
        <v>0</v>
      </c>
      <c r="K12" s="22">
        <v>0</v>
      </c>
      <c r="L12" s="22">
        <v>0</v>
      </c>
      <c r="M12" s="22">
        <v>0</v>
      </c>
      <c r="N12" s="33" t="s">
        <v>199</v>
      </c>
      <c r="O12" s="31" t="s">
        <v>102</v>
      </c>
    </row>
    <row r="13" spans="1:15" ht="55.5" customHeight="1">
      <c r="A13" s="252"/>
      <c r="B13" s="172"/>
      <c r="C13" s="172"/>
      <c r="D13" s="130" t="s">
        <v>63</v>
      </c>
      <c r="E13" s="130"/>
      <c r="F13" s="31" t="s">
        <v>201</v>
      </c>
      <c r="G13" s="25"/>
      <c r="H13" s="6">
        <f t="shared" ref="H13" si="3">SUM(I13:M13)</f>
        <v>350</v>
      </c>
      <c r="I13" s="22">
        <v>350</v>
      </c>
      <c r="J13" s="22">
        <v>0</v>
      </c>
      <c r="K13" s="22">
        <v>0</v>
      </c>
      <c r="L13" s="22">
        <v>0</v>
      </c>
      <c r="M13" s="22">
        <v>0</v>
      </c>
      <c r="N13" s="33"/>
      <c r="O13" s="31"/>
    </row>
    <row r="14" spans="1:15" ht="55.5" customHeight="1">
      <c r="A14" s="252"/>
      <c r="B14" s="172"/>
      <c r="C14" s="172"/>
      <c r="D14" s="130" t="s">
        <v>18</v>
      </c>
      <c r="E14" s="130"/>
      <c r="F14" s="31" t="s">
        <v>201</v>
      </c>
      <c r="G14" s="25"/>
      <c r="H14" s="6">
        <f t="shared" ref="H14" si="4">SUM(I14:M14)</f>
        <v>3150</v>
      </c>
      <c r="I14" s="22">
        <v>3150</v>
      </c>
      <c r="J14" s="22">
        <v>0</v>
      </c>
      <c r="K14" s="22">
        <v>0</v>
      </c>
      <c r="L14" s="22">
        <v>0</v>
      </c>
      <c r="M14" s="22">
        <v>0</v>
      </c>
      <c r="N14" s="33"/>
      <c r="O14" s="31"/>
    </row>
    <row r="15" spans="1:15">
      <c r="A15" s="84"/>
    </row>
  </sheetData>
  <mergeCells count="24">
    <mergeCell ref="A12:A14"/>
    <mergeCell ref="B12:C14"/>
    <mergeCell ref="D7:E7"/>
    <mergeCell ref="A8:C11"/>
    <mergeCell ref="D8:E8"/>
    <mergeCell ref="D9:E9"/>
    <mergeCell ref="D11:E11"/>
    <mergeCell ref="D10:E10"/>
    <mergeCell ref="D14:E14"/>
    <mergeCell ref="D12:E12"/>
    <mergeCell ref="D13:E13"/>
    <mergeCell ref="B7:C7"/>
    <mergeCell ref="A1:O1"/>
    <mergeCell ref="A2:O2"/>
    <mergeCell ref="A3:O3"/>
    <mergeCell ref="A5:A6"/>
    <mergeCell ref="B5:C6"/>
    <mergeCell ref="D5:E6"/>
    <mergeCell ref="F5:F6"/>
    <mergeCell ref="G5:G6"/>
    <mergeCell ref="H5:H6"/>
    <mergeCell ref="I5:M5"/>
    <mergeCell ref="N5:N6"/>
    <mergeCell ref="O5:O6"/>
  </mergeCells>
  <pageMargins left="0.78740157480314965" right="0.59055118110236227" top="0.74803149606299213" bottom="0.70866141732283472" header="0.19685039370078741" footer="0.27559055118110237"/>
  <pageSetup paperSize="9" scale="84" firstPageNumber="41" orientation="landscape" useFirstPageNumber="1" verticalDpi="0" r:id="rId1"/>
  <headerFooter differentFirst="1">
    <oddHeader>&amp;C&amp;P</oddHeader>
    <firstHeader>&amp;C&amp;P</firstHeader>
  </headerFooter>
  <rowBreaks count="1" manualBreakCount="1">
    <brk id="14" max="14" man="1"/>
  </rowBreaks>
</worksheet>
</file>

<file path=xl/worksheets/sheet13.xml><?xml version="1.0" encoding="utf-8"?>
<worksheet xmlns="http://schemas.openxmlformats.org/spreadsheetml/2006/main" xmlns:r="http://schemas.openxmlformats.org/officeDocument/2006/relationships">
  <dimension ref="A1:Q21"/>
  <sheetViews>
    <sheetView view="pageBreakPreview" zoomScale="130" zoomScaleSheetLayoutView="130" workbookViewId="0">
      <selection activeCell="Q14" sqref="Q14"/>
    </sheetView>
  </sheetViews>
  <sheetFormatPr defaultColWidth="9" defaultRowHeight="15.75"/>
  <cols>
    <col min="1" max="2" width="8.42578125" style="1" customWidth="1"/>
    <col min="3" max="4" width="8.140625" style="1" customWidth="1"/>
    <col min="5" max="6" width="7" style="1" customWidth="1"/>
    <col min="7" max="9" width="11.42578125" style="1" customWidth="1"/>
    <col min="10" max="15" width="9.7109375" style="1" customWidth="1"/>
    <col min="16" max="16" width="10.5703125" style="1" bestFit="1" customWidth="1"/>
    <col min="17" max="16384" width="9" style="1"/>
  </cols>
  <sheetData>
    <row r="1" spans="1:17" ht="47.25" customHeight="1">
      <c r="H1" s="2"/>
      <c r="I1" s="28"/>
      <c r="J1" s="173" t="s">
        <v>263</v>
      </c>
      <c r="K1" s="173"/>
      <c r="L1" s="173"/>
      <c r="M1" s="173"/>
      <c r="N1" s="173"/>
      <c r="O1" s="173"/>
    </row>
    <row r="3" spans="1:17">
      <c r="A3" s="169" t="s">
        <v>264</v>
      </c>
      <c r="B3" s="169"/>
      <c r="C3" s="169"/>
      <c r="D3" s="169"/>
      <c r="E3" s="169"/>
      <c r="F3" s="169"/>
      <c r="G3" s="169"/>
      <c r="H3" s="169"/>
      <c r="I3" s="169"/>
      <c r="J3" s="169"/>
      <c r="K3" s="170"/>
      <c r="L3" s="170"/>
      <c r="M3" s="170"/>
      <c r="N3" s="170"/>
      <c r="O3" s="104"/>
    </row>
    <row r="4" spans="1:17" ht="6" customHeight="1"/>
    <row r="5" spans="1:17" ht="14.45" customHeight="1">
      <c r="A5" s="130" t="s">
        <v>67</v>
      </c>
      <c r="B5" s="130"/>
      <c r="C5" s="130"/>
      <c r="D5" s="130"/>
      <c r="E5" s="130"/>
      <c r="F5" s="130"/>
      <c r="G5" s="148" t="s">
        <v>265</v>
      </c>
      <c r="H5" s="158"/>
      <c r="I5" s="158"/>
      <c r="J5" s="158"/>
      <c r="K5" s="158"/>
      <c r="L5" s="158"/>
      <c r="M5" s="158"/>
      <c r="N5" s="158"/>
      <c r="O5" s="147"/>
    </row>
    <row r="6" spans="1:17" ht="28.15" customHeight="1">
      <c r="A6" s="130" t="s">
        <v>68</v>
      </c>
      <c r="B6" s="130"/>
      <c r="C6" s="130"/>
      <c r="D6" s="130"/>
      <c r="E6" s="130"/>
      <c r="F6" s="130"/>
      <c r="G6" s="148" t="s">
        <v>266</v>
      </c>
      <c r="H6" s="158"/>
      <c r="I6" s="158"/>
      <c r="J6" s="158"/>
      <c r="K6" s="158"/>
      <c r="L6" s="158"/>
      <c r="M6" s="158"/>
      <c r="N6" s="158"/>
      <c r="O6" s="147"/>
    </row>
    <row r="7" spans="1:17" ht="14.45" customHeight="1">
      <c r="A7" s="130" t="s">
        <v>70</v>
      </c>
      <c r="B7" s="130"/>
      <c r="C7" s="130"/>
      <c r="D7" s="130"/>
      <c r="E7" s="130"/>
      <c r="F7" s="130"/>
      <c r="G7" s="148" t="s">
        <v>75</v>
      </c>
      <c r="H7" s="158"/>
      <c r="I7" s="158"/>
      <c r="J7" s="158"/>
      <c r="K7" s="158"/>
      <c r="L7" s="158"/>
      <c r="M7" s="158"/>
      <c r="N7" s="158"/>
      <c r="O7" s="147"/>
    </row>
    <row r="8" spans="1:17" ht="14.45" customHeight="1">
      <c r="A8" s="130" t="s">
        <v>71</v>
      </c>
      <c r="B8" s="130"/>
      <c r="C8" s="130"/>
      <c r="D8" s="130"/>
      <c r="E8" s="130"/>
      <c r="F8" s="130"/>
      <c r="G8" s="148" t="s">
        <v>76</v>
      </c>
      <c r="H8" s="158"/>
      <c r="I8" s="158"/>
      <c r="J8" s="158"/>
      <c r="K8" s="158"/>
      <c r="L8" s="158"/>
      <c r="M8" s="158"/>
      <c r="N8" s="158"/>
      <c r="O8" s="147"/>
    </row>
    <row r="9" spans="1:17" ht="14.45" customHeight="1">
      <c r="A9" s="130" t="s">
        <v>72</v>
      </c>
      <c r="B9" s="130"/>
      <c r="C9" s="130"/>
      <c r="D9" s="130"/>
      <c r="E9" s="130"/>
      <c r="F9" s="130"/>
      <c r="G9" s="148" t="s">
        <v>75</v>
      </c>
      <c r="H9" s="158"/>
      <c r="I9" s="158"/>
      <c r="J9" s="158"/>
      <c r="K9" s="158"/>
      <c r="L9" s="158"/>
      <c r="M9" s="158"/>
      <c r="N9" s="158"/>
      <c r="O9" s="147"/>
    </row>
    <row r="10" spans="1:17" ht="32.25" customHeight="1">
      <c r="A10" s="130" t="s">
        <v>69</v>
      </c>
      <c r="B10" s="130"/>
      <c r="C10" s="130"/>
      <c r="D10" s="130"/>
      <c r="E10" s="130"/>
      <c r="F10" s="130"/>
      <c r="G10" s="148" t="s">
        <v>267</v>
      </c>
      <c r="H10" s="158"/>
      <c r="I10" s="158"/>
      <c r="J10" s="158"/>
      <c r="K10" s="158"/>
      <c r="L10" s="158"/>
      <c r="M10" s="158"/>
      <c r="N10" s="158"/>
      <c r="O10" s="147"/>
    </row>
    <row r="11" spans="1:17" ht="14.45" customHeight="1">
      <c r="A11" s="130" t="s">
        <v>78</v>
      </c>
      <c r="B11" s="130"/>
      <c r="C11" s="130"/>
      <c r="D11" s="130"/>
      <c r="E11" s="130"/>
      <c r="F11" s="130"/>
      <c r="G11" s="148" t="s">
        <v>208</v>
      </c>
      <c r="H11" s="158"/>
      <c r="I11" s="158"/>
      <c r="J11" s="158"/>
      <c r="K11" s="158"/>
      <c r="L11" s="158"/>
      <c r="M11" s="158"/>
      <c r="N11" s="158"/>
      <c r="O11" s="147"/>
    </row>
    <row r="12" spans="1:17" ht="17.45" customHeight="1">
      <c r="A12" s="130" t="s">
        <v>187</v>
      </c>
      <c r="B12" s="172"/>
      <c r="C12" s="130" t="s">
        <v>67</v>
      </c>
      <c r="D12" s="172"/>
      <c r="E12" s="130" t="s">
        <v>59</v>
      </c>
      <c r="F12" s="172"/>
      <c r="G12" s="130" t="s">
        <v>58</v>
      </c>
      <c r="H12" s="172"/>
      <c r="I12" s="172"/>
      <c r="J12" s="130" t="s">
        <v>207</v>
      </c>
      <c r="K12" s="130"/>
      <c r="L12" s="130"/>
      <c r="M12" s="130"/>
      <c r="N12" s="130"/>
      <c r="O12" s="130"/>
      <c r="P12" s="3"/>
      <c r="Q12" s="3"/>
    </row>
    <row r="13" spans="1:17" ht="84.75" customHeight="1">
      <c r="A13" s="172"/>
      <c r="B13" s="172"/>
      <c r="C13" s="172"/>
      <c r="D13" s="172"/>
      <c r="E13" s="172"/>
      <c r="F13" s="172"/>
      <c r="G13" s="172"/>
      <c r="H13" s="172"/>
      <c r="I13" s="172"/>
      <c r="J13" s="4" t="s">
        <v>21</v>
      </c>
      <c r="K13" s="4" t="s">
        <v>22</v>
      </c>
      <c r="L13" s="4" t="s">
        <v>23</v>
      </c>
      <c r="M13" s="4" t="s">
        <v>202</v>
      </c>
      <c r="N13" s="4" t="s">
        <v>203</v>
      </c>
      <c r="O13" s="4" t="s">
        <v>57</v>
      </c>
    </row>
    <row r="14" spans="1:17" ht="28.15" customHeight="1">
      <c r="A14" s="172"/>
      <c r="B14" s="172"/>
      <c r="C14" s="130" t="s">
        <v>268</v>
      </c>
      <c r="D14" s="130"/>
      <c r="E14" s="130" t="s">
        <v>3</v>
      </c>
      <c r="F14" s="130"/>
      <c r="G14" s="130" t="s">
        <v>61</v>
      </c>
      <c r="H14" s="155"/>
      <c r="I14" s="155"/>
      <c r="J14" s="5">
        <f t="shared" ref="J14:O14" si="0">SUM(J15:J18)</f>
        <v>596538.9</v>
      </c>
      <c r="K14" s="5">
        <f t="shared" si="0"/>
        <v>0</v>
      </c>
      <c r="L14" s="5">
        <f t="shared" si="0"/>
        <v>0</v>
      </c>
      <c r="M14" s="5">
        <f t="shared" si="0"/>
        <v>0</v>
      </c>
      <c r="N14" s="5">
        <f t="shared" si="0"/>
        <v>0</v>
      </c>
      <c r="O14" s="5">
        <f t="shared" si="0"/>
        <v>596538.9</v>
      </c>
    </row>
    <row r="15" spans="1:17" ht="15.6" customHeight="1">
      <c r="A15" s="172"/>
      <c r="B15" s="172"/>
      <c r="C15" s="172"/>
      <c r="D15" s="172"/>
      <c r="E15" s="125"/>
      <c r="F15" s="125"/>
      <c r="G15" s="130" t="s">
        <v>62</v>
      </c>
      <c r="H15" s="155"/>
      <c r="I15" s="155"/>
      <c r="J15" s="6">
        <v>0</v>
      </c>
      <c r="K15" s="6">
        <v>0</v>
      </c>
      <c r="L15" s="6">
        <v>0</v>
      </c>
      <c r="M15" s="6">
        <v>0</v>
      </c>
      <c r="N15" s="6">
        <v>0</v>
      </c>
      <c r="O15" s="5">
        <f>SUM(J15:L15)</f>
        <v>0</v>
      </c>
    </row>
    <row r="16" spans="1:17" ht="42" customHeight="1">
      <c r="A16" s="172"/>
      <c r="B16" s="172"/>
      <c r="C16" s="172"/>
      <c r="D16" s="172"/>
      <c r="E16" s="125"/>
      <c r="F16" s="125"/>
      <c r="G16" s="130" t="s">
        <v>285</v>
      </c>
      <c r="H16" s="155"/>
      <c r="I16" s="155"/>
      <c r="J16" s="6">
        <f>'Прил 7 (мер)'!I10</f>
        <v>565511.91</v>
      </c>
      <c r="K16" s="6">
        <f>'[1]П-1 мероприятия'!J11</f>
        <v>0</v>
      </c>
      <c r="L16" s="6">
        <f>'[1]П-1 мероприятия'!K11</f>
        <v>0</v>
      </c>
      <c r="M16" s="6">
        <f>'[1]П-1 мероприятия'!N11</f>
        <v>0</v>
      </c>
      <c r="N16" s="6">
        <f>'[1]П-1 мероприятия'!O11</f>
        <v>0</v>
      </c>
      <c r="O16" s="5">
        <f>SUM(J16:L16)</f>
        <v>565511.91</v>
      </c>
    </row>
    <row r="17" spans="1:16" ht="28.9" hidden="1" customHeight="1">
      <c r="A17" s="172"/>
      <c r="B17" s="172"/>
      <c r="C17" s="172"/>
      <c r="D17" s="172"/>
      <c r="E17" s="125"/>
      <c r="F17" s="125"/>
      <c r="G17" s="130" t="s">
        <v>2</v>
      </c>
      <c r="H17" s="155"/>
      <c r="I17" s="155"/>
      <c r="J17" s="6">
        <v>0</v>
      </c>
      <c r="K17" s="6">
        <f>'[1]П-1 мероприятия'!J10</f>
        <v>0</v>
      </c>
      <c r="L17" s="6">
        <f>'[1]П-1 мероприятия'!K10</f>
        <v>0</v>
      </c>
      <c r="M17" s="6">
        <f>'[1]П-1 мероприятия'!N10</f>
        <v>0</v>
      </c>
      <c r="N17" s="6">
        <f>'[1]П-1 мероприятия'!O10</f>
        <v>0</v>
      </c>
      <c r="O17" s="5">
        <f>SUM(J17:L17)</f>
        <v>0</v>
      </c>
      <c r="P17" s="21"/>
    </row>
    <row r="18" spans="1:16" ht="54" customHeight="1">
      <c r="A18" s="172"/>
      <c r="B18" s="172"/>
      <c r="C18" s="172"/>
      <c r="D18" s="172"/>
      <c r="E18" s="125"/>
      <c r="F18" s="125"/>
      <c r="G18" s="130" t="s">
        <v>279</v>
      </c>
      <c r="H18" s="155"/>
      <c r="I18" s="155"/>
      <c r="J18" s="6">
        <f>'Прил 7 (мер)'!I9</f>
        <v>31026.989999999998</v>
      </c>
      <c r="K18" s="6">
        <v>0</v>
      </c>
      <c r="L18" s="6">
        <v>0</v>
      </c>
      <c r="M18" s="6">
        <f>'[1]П-1 мероприятия'!N9</f>
        <v>0</v>
      </c>
      <c r="N18" s="6">
        <f>'[1]П-1 мероприятия'!O9</f>
        <v>0</v>
      </c>
      <c r="O18" s="5">
        <f>SUM(J18:L18)</f>
        <v>31026.989999999998</v>
      </c>
    </row>
    <row r="19" spans="1:16">
      <c r="A19" s="172"/>
      <c r="B19" s="172"/>
      <c r="C19" s="172"/>
      <c r="D19" s="172"/>
      <c r="E19" s="125"/>
      <c r="F19" s="125"/>
      <c r="G19" s="130" t="s">
        <v>65</v>
      </c>
      <c r="H19" s="155"/>
      <c r="I19" s="155"/>
      <c r="J19" s="6">
        <v>0</v>
      </c>
      <c r="K19" s="6">
        <v>0</v>
      </c>
      <c r="L19" s="6">
        <v>0</v>
      </c>
      <c r="M19" s="6">
        <v>0</v>
      </c>
      <c r="N19" s="6">
        <v>0</v>
      </c>
      <c r="O19" s="5">
        <f>SUM(J19:L19)</f>
        <v>0</v>
      </c>
    </row>
    <row r="20" spans="1:16" ht="42" customHeight="1">
      <c r="A20" s="130" t="s">
        <v>66</v>
      </c>
      <c r="B20" s="130"/>
      <c r="C20" s="130"/>
      <c r="D20" s="130"/>
      <c r="E20" s="130" t="s">
        <v>269</v>
      </c>
      <c r="F20" s="175"/>
      <c r="G20" s="175"/>
      <c r="H20" s="175"/>
      <c r="I20" s="175"/>
      <c r="J20" s="175"/>
      <c r="K20" s="175"/>
      <c r="L20" s="175"/>
      <c r="M20" s="175"/>
      <c r="N20" s="175"/>
      <c r="O20" s="175"/>
    </row>
    <row r="21" spans="1:16">
      <c r="G21" s="143"/>
      <c r="H21" s="174"/>
      <c r="I21" s="174"/>
    </row>
  </sheetData>
  <mergeCells count="32">
    <mergeCell ref="A20:D20"/>
    <mergeCell ref="E20:O20"/>
    <mergeCell ref="G21:I21"/>
    <mergeCell ref="E14:F19"/>
    <mergeCell ref="G14:I14"/>
    <mergeCell ref="G15:I15"/>
    <mergeCell ref="G16:I16"/>
    <mergeCell ref="G17:I17"/>
    <mergeCell ref="G18:I18"/>
    <mergeCell ref="G19:I19"/>
    <mergeCell ref="A10:F10"/>
    <mergeCell ref="G10:O10"/>
    <mergeCell ref="A11:F11"/>
    <mergeCell ref="G11:O11"/>
    <mergeCell ref="A12:B19"/>
    <mergeCell ref="C12:D13"/>
    <mergeCell ref="E12:F13"/>
    <mergeCell ref="G12:I13"/>
    <mergeCell ref="J12:O12"/>
    <mergeCell ref="C14:D19"/>
    <mergeCell ref="A7:F7"/>
    <mergeCell ref="G7:O7"/>
    <mergeCell ref="A8:F8"/>
    <mergeCell ref="G8:O8"/>
    <mergeCell ref="A9:F9"/>
    <mergeCell ref="G9:O9"/>
    <mergeCell ref="J1:O1"/>
    <mergeCell ref="A3:O3"/>
    <mergeCell ref="A5:F5"/>
    <mergeCell ref="G5:O5"/>
    <mergeCell ref="A6:F6"/>
    <mergeCell ref="G6:O6"/>
  </mergeCells>
  <pageMargins left="0.78740157480314965" right="0.59055118110236227" top="0.74803149606299213" bottom="0.74803149606299213" header="0.19685039370078741" footer="0.19685039370078741"/>
  <pageSetup paperSize="9" scale="90" firstPageNumber="42" orientation="landscape" useFirstPageNumber="1" verticalDpi="0" r:id="rId1"/>
  <headerFooter differentFirst="1">
    <oddHeader>&amp;C&amp;P</oddHeader>
    <firstHeader>&amp;C&amp;P</firstHeader>
  </headerFooter>
  <rowBreaks count="1" manualBreakCount="1">
    <brk id="20" max="14" man="1"/>
  </rowBreaks>
</worksheet>
</file>

<file path=xl/worksheets/sheet14.xml><?xml version="1.0" encoding="utf-8"?>
<worksheet xmlns="http://schemas.openxmlformats.org/spreadsheetml/2006/main" xmlns:r="http://schemas.openxmlformats.org/officeDocument/2006/relationships">
  <dimension ref="A1:P24"/>
  <sheetViews>
    <sheetView view="pageBreakPreview" topLeftCell="A23" zoomScale="120" zoomScaleNormal="130" zoomScaleSheetLayoutView="120" workbookViewId="0">
      <selection activeCell="Q19" sqref="Q19"/>
    </sheetView>
  </sheetViews>
  <sheetFormatPr defaultColWidth="9" defaultRowHeight="12.75"/>
  <cols>
    <col min="1" max="1" width="4.28515625" style="42" customWidth="1"/>
    <col min="2" max="3" width="8.140625" style="42" customWidth="1"/>
    <col min="4" max="6" width="7.5703125" style="42" customWidth="1"/>
    <col min="7" max="7" width="11" style="42" customWidth="1"/>
    <col min="8" max="8" width="10.28515625" style="42" customWidth="1"/>
    <col min="9" max="9" width="10.140625" style="42" customWidth="1"/>
    <col min="10" max="13" width="9.7109375" style="42" customWidth="1"/>
    <col min="14" max="15" width="13.7109375" style="42" customWidth="1"/>
    <col min="16" max="16" width="9.28515625" style="42" bestFit="1" customWidth="1"/>
    <col min="17" max="16384" width="9" style="42"/>
  </cols>
  <sheetData>
    <row r="1" spans="1:16" ht="15.75">
      <c r="A1" s="169" t="s">
        <v>79</v>
      </c>
      <c r="B1" s="169"/>
      <c r="C1" s="169"/>
      <c r="D1" s="169"/>
      <c r="E1" s="169"/>
      <c r="F1" s="169"/>
      <c r="G1" s="169"/>
      <c r="H1" s="169"/>
      <c r="I1" s="169"/>
      <c r="J1" s="169"/>
      <c r="K1" s="117"/>
      <c r="L1" s="117"/>
      <c r="M1" s="117"/>
      <c r="N1" s="117"/>
      <c r="O1" s="117"/>
    </row>
    <row r="2" spans="1:16" ht="15.75">
      <c r="A2" s="169" t="s">
        <v>200</v>
      </c>
      <c r="B2" s="169"/>
      <c r="C2" s="169"/>
      <c r="D2" s="169"/>
      <c r="E2" s="169"/>
      <c r="F2" s="169"/>
      <c r="G2" s="169"/>
      <c r="H2" s="169"/>
      <c r="I2" s="169"/>
      <c r="J2" s="169"/>
      <c r="K2" s="117"/>
      <c r="L2" s="117"/>
      <c r="M2" s="117"/>
      <c r="N2" s="117"/>
      <c r="O2" s="117"/>
    </row>
    <row r="3" spans="1:16" ht="15.75">
      <c r="A3" s="103" t="s">
        <v>270</v>
      </c>
      <c r="B3" s="103"/>
      <c r="C3" s="103"/>
      <c r="D3" s="103"/>
      <c r="E3" s="103"/>
      <c r="F3" s="103"/>
      <c r="G3" s="103"/>
      <c r="H3" s="103"/>
      <c r="I3" s="103"/>
      <c r="J3" s="103"/>
      <c r="K3" s="117"/>
      <c r="L3" s="117"/>
      <c r="M3" s="117"/>
      <c r="N3" s="117"/>
      <c r="O3" s="117"/>
    </row>
    <row r="4" spans="1:16" ht="6" customHeight="1"/>
    <row r="5" spans="1:16" ht="17.45" customHeight="1">
      <c r="A5" s="131" t="s">
        <v>24</v>
      </c>
      <c r="B5" s="130" t="s">
        <v>81</v>
      </c>
      <c r="C5" s="130"/>
      <c r="D5" s="130" t="s">
        <v>82</v>
      </c>
      <c r="E5" s="130"/>
      <c r="F5" s="130" t="s">
        <v>83</v>
      </c>
      <c r="G5" s="130" t="s">
        <v>84</v>
      </c>
      <c r="H5" s="131" t="s">
        <v>85</v>
      </c>
      <c r="I5" s="188" t="s">
        <v>88</v>
      </c>
      <c r="J5" s="219"/>
      <c r="K5" s="219"/>
      <c r="L5" s="219"/>
      <c r="M5" s="220"/>
      <c r="N5" s="131" t="s">
        <v>86</v>
      </c>
      <c r="O5" s="131" t="s">
        <v>87</v>
      </c>
    </row>
    <row r="6" spans="1:16" ht="91.9" customHeight="1">
      <c r="A6" s="163"/>
      <c r="B6" s="130"/>
      <c r="C6" s="130"/>
      <c r="D6" s="130"/>
      <c r="E6" s="130"/>
      <c r="F6" s="130"/>
      <c r="G6" s="130"/>
      <c r="H6" s="179"/>
      <c r="I6" s="4" t="s">
        <v>21</v>
      </c>
      <c r="J6" s="4" t="s">
        <v>22</v>
      </c>
      <c r="K6" s="4" t="s">
        <v>23</v>
      </c>
      <c r="L6" s="4" t="s">
        <v>202</v>
      </c>
      <c r="M6" s="4" t="s">
        <v>203</v>
      </c>
      <c r="N6" s="163"/>
      <c r="O6" s="163"/>
    </row>
    <row r="7" spans="1:16" ht="14.45" customHeight="1">
      <c r="A7" s="65">
        <v>1</v>
      </c>
      <c r="B7" s="217">
        <v>2</v>
      </c>
      <c r="C7" s="218"/>
      <c r="D7" s="217">
        <v>3</v>
      </c>
      <c r="E7" s="218"/>
      <c r="F7" s="65">
        <v>4</v>
      </c>
      <c r="G7" s="65">
        <v>5</v>
      </c>
      <c r="H7" s="66">
        <v>6</v>
      </c>
      <c r="I7" s="65">
        <v>7</v>
      </c>
      <c r="J7" s="65">
        <v>8</v>
      </c>
      <c r="K7" s="65">
        <v>9</v>
      </c>
      <c r="L7" s="65">
        <v>10</v>
      </c>
      <c r="M7" s="65">
        <v>11</v>
      </c>
      <c r="N7" s="65">
        <v>12</v>
      </c>
      <c r="O7" s="65">
        <v>13</v>
      </c>
    </row>
    <row r="8" spans="1:16" ht="14.45" customHeight="1">
      <c r="A8" s="157" t="s">
        <v>277</v>
      </c>
      <c r="B8" s="142"/>
      <c r="C8" s="141"/>
      <c r="D8" s="205" t="s">
        <v>57</v>
      </c>
      <c r="E8" s="206"/>
      <c r="F8" s="23"/>
      <c r="G8" s="24"/>
      <c r="H8" s="5">
        <f t="shared" ref="H8:M8" si="0">SUM(H9:H10)</f>
        <v>596538.9</v>
      </c>
      <c r="I8" s="5">
        <f t="shared" si="0"/>
        <v>596538.9</v>
      </c>
      <c r="J8" s="5">
        <f t="shared" si="0"/>
        <v>0</v>
      </c>
      <c r="K8" s="5">
        <f t="shared" si="0"/>
        <v>0</v>
      </c>
      <c r="L8" s="5">
        <f t="shared" si="0"/>
        <v>0</v>
      </c>
      <c r="M8" s="5">
        <f t="shared" si="0"/>
        <v>0</v>
      </c>
      <c r="N8" s="67"/>
      <c r="O8" s="25"/>
    </row>
    <row r="9" spans="1:16" ht="157.5" customHeight="1">
      <c r="A9" s="164"/>
      <c r="B9" s="216"/>
      <c r="C9" s="144"/>
      <c r="D9" s="205" t="s">
        <v>279</v>
      </c>
      <c r="E9" s="206"/>
      <c r="F9" s="23" t="s">
        <v>201</v>
      </c>
      <c r="G9" s="24"/>
      <c r="H9" s="5">
        <f t="shared" ref="H9:H14" si="1">SUM(I9:K9)</f>
        <v>31026.989999999998</v>
      </c>
      <c r="I9" s="5">
        <f>I11</f>
        <v>31026.989999999998</v>
      </c>
      <c r="J9" s="5">
        <f t="shared" ref="J9:M9" si="2">J13</f>
        <v>0</v>
      </c>
      <c r="K9" s="5">
        <f t="shared" si="2"/>
        <v>0</v>
      </c>
      <c r="L9" s="5">
        <f t="shared" si="2"/>
        <v>0</v>
      </c>
      <c r="M9" s="5">
        <f t="shared" si="2"/>
        <v>0</v>
      </c>
      <c r="N9" s="25"/>
      <c r="O9" s="25"/>
    </row>
    <row r="10" spans="1:16" ht="105" customHeight="1">
      <c r="A10" s="191"/>
      <c r="B10" s="192"/>
      <c r="C10" s="193"/>
      <c r="D10" s="205" t="s">
        <v>285</v>
      </c>
      <c r="E10" s="206"/>
      <c r="F10" s="23" t="s">
        <v>201</v>
      </c>
      <c r="G10" s="24"/>
      <c r="H10" s="5">
        <f t="shared" si="1"/>
        <v>565511.91</v>
      </c>
      <c r="I10" s="5">
        <f>I12</f>
        <v>565511.91</v>
      </c>
      <c r="J10" s="5">
        <f t="shared" ref="J10:M10" si="3">J14</f>
        <v>0</v>
      </c>
      <c r="K10" s="5">
        <f t="shared" si="3"/>
        <v>0</v>
      </c>
      <c r="L10" s="5">
        <f t="shared" si="3"/>
        <v>0</v>
      </c>
      <c r="M10" s="5">
        <f t="shared" si="3"/>
        <v>0</v>
      </c>
      <c r="N10" s="25"/>
      <c r="O10" s="25"/>
    </row>
    <row r="11" spans="1:16" ht="158.25" customHeight="1">
      <c r="A11" s="254" t="s">
        <v>278</v>
      </c>
      <c r="B11" s="157" t="s">
        <v>286</v>
      </c>
      <c r="C11" s="141"/>
      <c r="D11" s="148" t="s">
        <v>279</v>
      </c>
      <c r="E11" s="147"/>
      <c r="F11" s="23"/>
      <c r="G11" s="24"/>
      <c r="H11" s="6">
        <f>I11</f>
        <v>31026.989999999998</v>
      </c>
      <c r="I11" s="6">
        <f>I13+I15+I17+I19+I21+I23+I24</f>
        <v>31026.989999999998</v>
      </c>
      <c r="J11" s="6">
        <f t="shared" ref="J11:M11" si="4">J13</f>
        <v>0</v>
      </c>
      <c r="K11" s="6">
        <f t="shared" si="4"/>
        <v>0</v>
      </c>
      <c r="L11" s="6">
        <f t="shared" si="4"/>
        <v>0</v>
      </c>
      <c r="M11" s="6">
        <f t="shared" si="4"/>
        <v>0</v>
      </c>
      <c r="N11" s="25"/>
      <c r="O11" s="25"/>
    </row>
    <row r="12" spans="1:16" ht="105.75" customHeight="1">
      <c r="A12" s="255"/>
      <c r="B12" s="165"/>
      <c r="C12" s="146"/>
      <c r="D12" s="148" t="s">
        <v>285</v>
      </c>
      <c r="E12" s="158"/>
      <c r="F12" s="31" t="s">
        <v>201</v>
      </c>
      <c r="G12" s="24"/>
      <c r="H12" s="6">
        <f t="shared" ref="H12" si="5">SUM(I12:K12)</f>
        <v>565511.91</v>
      </c>
      <c r="I12" s="6">
        <f>I14+I16+I18+I20+I22</f>
        <v>565511.91</v>
      </c>
      <c r="J12" s="6">
        <f>J26</f>
        <v>0</v>
      </c>
      <c r="K12" s="6">
        <f>K26</f>
        <v>0</v>
      </c>
      <c r="L12" s="6">
        <f>L26</f>
        <v>0</v>
      </c>
      <c r="M12" s="6">
        <f>M26</f>
        <v>0</v>
      </c>
      <c r="N12" s="25"/>
      <c r="O12" s="25"/>
    </row>
    <row r="13" spans="1:16" ht="109.5" customHeight="1">
      <c r="A13" s="182" t="s">
        <v>180</v>
      </c>
      <c r="B13" s="157" t="s">
        <v>287</v>
      </c>
      <c r="C13" s="141"/>
      <c r="D13" s="253" t="s">
        <v>279</v>
      </c>
      <c r="E13" s="253"/>
      <c r="F13" s="31" t="s">
        <v>201</v>
      </c>
      <c r="G13" s="25"/>
      <c r="H13" s="6">
        <f t="shared" si="1"/>
        <v>2394.1999999999998</v>
      </c>
      <c r="I13" s="6">
        <v>2394.1999999999998</v>
      </c>
      <c r="J13" s="6">
        <v>0</v>
      </c>
      <c r="K13" s="6">
        <v>0</v>
      </c>
      <c r="L13" s="6">
        <v>0</v>
      </c>
      <c r="M13" s="6">
        <v>0</v>
      </c>
      <c r="N13" s="31" t="s">
        <v>271</v>
      </c>
      <c r="O13" s="4" t="s">
        <v>184</v>
      </c>
      <c r="P13" s="21">
        <f>SUM(I13:I14)</f>
        <v>47882.34</v>
      </c>
    </row>
    <row r="14" spans="1:16" ht="88.5" customHeight="1">
      <c r="A14" s="187"/>
      <c r="B14" s="165"/>
      <c r="C14" s="146"/>
      <c r="D14" s="253" t="s">
        <v>285</v>
      </c>
      <c r="E14" s="253"/>
      <c r="F14" s="31" t="s">
        <v>201</v>
      </c>
      <c r="G14" s="25"/>
      <c r="H14" s="6">
        <f t="shared" si="1"/>
        <v>45488.14</v>
      </c>
      <c r="I14" s="72">
        <v>45488.14</v>
      </c>
      <c r="J14" s="72">
        <v>0</v>
      </c>
      <c r="K14" s="72">
        <v>0</v>
      </c>
      <c r="L14" s="72">
        <v>0</v>
      </c>
      <c r="M14" s="72">
        <v>0</v>
      </c>
      <c r="N14" s="31" t="s">
        <v>271</v>
      </c>
      <c r="O14" s="31"/>
    </row>
    <row r="15" spans="1:16" ht="109.5" customHeight="1">
      <c r="A15" s="182" t="s">
        <v>181</v>
      </c>
      <c r="B15" s="157" t="s">
        <v>288</v>
      </c>
      <c r="C15" s="141"/>
      <c r="D15" s="253" t="s">
        <v>279</v>
      </c>
      <c r="E15" s="253"/>
      <c r="F15" s="31" t="s">
        <v>201</v>
      </c>
      <c r="G15" s="25"/>
      <c r="H15" s="6">
        <f t="shared" ref="H15:H16" si="6">SUM(I15:K15)</f>
        <v>1370.22</v>
      </c>
      <c r="I15" s="6">
        <v>1370.22</v>
      </c>
      <c r="J15" s="6">
        <v>0</v>
      </c>
      <c r="K15" s="6">
        <v>0</v>
      </c>
      <c r="L15" s="6">
        <v>0</v>
      </c>
      <c r="M15" s="6">
        <v>0</v>
      </c>
      <c r="N15" s="31" t="s">
        <v>271</v>
      </c>
      <c r="O15" s="4" t="s">
        <v>184</v>
      </c>
      <c r="P15" s="21">
        <f>SUM(I15:I16)</f>
        <v>27403.850000000002</v>
      </c>
    </row>
    <row r="16" spans="1:16" ht="88.5" customHeight="1">
      <c r="A16" s="187"/>
      <c r="B16" s="165"/>
      <c r="C16" s="146"/>
      <c r="D16" s="253" t="s">
        <v>285</v>
      </c>
      <c r="E16" s="253"/>
      <c r="F16" s="31" t="s">
        <v>201</v>
      </c>
      <c r="G16" s="25"/>
      <c r="H16" s="6">
        <f t="shared" si="6"/>
        <v>26033.63</v>
      </c>
      <c r="I16" s="72">
        <v>26033.63</v>
      </c>
      <c r="J16" s="72">
        <v>0</v>
      </c>
      <c r="K16" s="72">
        <v>0</v>
      </c>
      <c r="L16" s="72">
        <v>0</v>
      </c>
      <c r="M16" s="72">
        <v>0</v>
      </c>
      <c r="N16" s="31" t="s">
        <v>271</v>
      </c>
      <c r="O16" s="31"/>
    </row>
    <row r="17" spans="1:16" ht="109.5" customHeight="1">
      <c r="A17" s="182" t="s">
        <v>182</v>
      </c>
      <c r="B17" s="157" t="s">
        <v>289</v>
      </c>
      <c r="C17" s="141"/>
      <c r="D17" s="253" t="s">
        <v>279</v>
      </c>
      <c r="E17" s="253"/>
      <c r="F17" s="31" t="s">
        <v>201</v>
      </c>
      <c r="G17" s="25"/>
      <c r="H17" s="6">
        <f t="shared" ref="H17:H18" si="7">SUM(I17:K17)</f>
        <v>1639.11</v>
      </c>
      <c r="I17" s="6">
        <v>1639.11</v>
      </c>
      <c r="J17" s="6">
        <v>0</v>
      </c>
      <c r="K17" s="6">
        <v>0</v>
      </c>
      <c r="L17" s="6">
        <v>0</v>
      </c>
      <c r="M17" s="6">
        <v>0</v>
      </c>
      <c r="N17" s="31" t="s">
        <v>271</v>
      </c>
      <c r="O17" s="4" t="s">
        <v>184</v>
      </c>
      <c r="P17" s="21">
        <f>SUM(I17:I18)</f>
        <v>32781.06</v>
      </c>
    </row>
    <row r="18" spans="1:16" ht="88.5" customHeight="1">
      <c r="A18" s="187"/>
      <c r="B18" s="165"/>
      <c r="C18" s="146"/>
      <c r="D18" s="253" t="s">
        <v>285</v>
      </c>
      <c r="E18" s="253"/>
      <c r="F18" s="31" t="s">
        <v>201</v>
      </c>
      <c r="G18" s="25"/>
      <c r="H18" s="6">
        <f t="shared" si="7"/>
        <v>31141.95</v>
      </c>
      <c r="I18" s="72">
        <v>31141.95</v>
      </c>
      <c r="J18" s="72">
        <v>0</v>
      </c>
      <c r="K18" s="72">
        <v>0</v>
      </c>
      <c r="L18" s="72">
        <v>0</v>
      </c>
      <c r="M18" s="72">
        <v>0</v>
      </c>
      <c r="N18" s="31" t="s">
        <v>271</v>
      </c>
      <c r="O18" s="31"/>
    </row>
    <row r="19" spans="1:16" ht="133.5" customHeight="1">
      <c r="A19" s="182" t="s">
        <v>97</v>
      </c>
      <c r="B19" s="183" t="s">
        <v>290</v>
      </c>
      <c r="C19" s="184"/>
      <c r="D19" s="253" t="s">
        <v>279</v>
      </c>
      <c r="E19" s="253"/>
      <c r="F19" s="31" t="s">
        <v>201</v>
      </c>
      <c r="G19" s="25"/>
      <c r="H19" s="6">
        <f t="shared" ref="H19:H20" si="8">SUM(I19:K19)</f>
        <v>10884.47</v>
      </c>
      <c r="I19" s="6">
        <v>10884.47</v>
      </c>
      <c r="J19" s="6">
        <v>0</v>
      </c>
      <c r="K19" s="6">
        <v>0</v>
      </c>
      <c r="L19" s="6">
        <v>0</v>
      </c>
      <c r="M19" s="6">
        <v>0</v>
      </c>
      <c r="N19" s="31" t="s">
        <v>271</v>
      </c>
      <c r="O19" s="4" t="s">
        <v>184</v>
      </c>
      <c r="P19" s="21">
        <f>SUM(I19:I20)</f>
        <v>217688.89</v>
      </c>
    </row>
    <row r="20" spans="1:16" ht="120" customHeight="1">
      <c r="A20" s="187"/>
      <c r="B20" s="185"/>
      <c r="C20" s="186"/>
      <c r="D20" s="253" t="s">
        <v>285</v>
      </c>
      <c r="E20" s="253"/>
      <c r="F20" s="31" t="s">
        <v>201</v>
      </c>
      <c r="G20" s="25"/>
      <c r="H20" s="6">
        <f t="shared" si="8"/>
        <v>206804.42</v>
      </c>
      <c r="I20" s="72">
        <v>206804.42</v>
      </c>
      <c r="J20" s="72">
        <v>0</v>
      </c>
      <c r="K20" s="72">
        <v>0</v>
      </c>
      <c r="L20" s="72">
        <v>0</v>
      </c>
      <c r="M20" s="72">
        <v>0</v>
      </c>
      <c r="N20" s="31" t="s">
        <v>271</v>
      </c>
      <c r="O20" s="31"/>
    </row>
    <row r="21" spans="1:16" ht="109.5" customHeight="1">
      <c r="A21" s="182" t="s">
        <v>158</v>
      </c>
      <c r="B21" s="183" t="s">
        <v>291</v>
      </c>
      <c r="C21" s="184"/>
      <c r="D21" s="253" t="s">
        <v>279</v>
      </c>
      <c r="E21" s="253"/>
      <c r="F21" s="31" t="s">
        <v>201</v>
      </c>
      <c r="G21" s="25"/>
      <c r="H21" s="6">
        <f t="shared" ref="H21:H22" si="9">SUM(I21:K21)</f>
        <v>13475.99</v>
      </c>
      <c r="I21" s="6">
        <v>13475.99</v>
      </c>
      <c r="J21" s="6">
        <v>0</v>
      </c>
      <c r="K21" s="6">
        <v>0</v>
      </c>
      <c r="L21" s="6">
        <v>0</v>
      </c>
      <c r="M21" s="6">
        <v>0</v>
      </c>
      <c r="N21" s="31" t="s">
        <v>271</v>
      </c>
      <c r="O21" s="4" t="s">
        <v>184</v>
      </c>
      <c r="P21" s="21">
        <f>SUM(I21:I22)</f>
        <v>269519.76</v>
      </c>
    </row>
    <row r="22" spans="1:16" ht="86.25" customHeight="1">
      <c r="A22" s="187"/>
      <c r="B22" s="185"/>
      <c r="C22" s="186"/>
      <c r="D22" s="253" t="s">
        <v>285</v>
      </c>
      <c r="E22" s="253"/>
      <c r="F22" s="31" t="s">
        <v>201</v>
      </c>
      <c r="G22" s="25"/>
      <c r="H22" s="6">
        <f t="shared" si="9"/>
        <v>256043.77</v>
      </c>
      <c r="I22" s="72">
        <v>256043.77</v>
      </c>
      <c r="J22" s="72">
        <v>0</v>
      </c>
      <c r="K22" s="72">
        <v>0</v>
      </c>
      <c r="L22" s="72">
        <v>0</v>
      </c>
      <c r="M22" s="72">
        <v>0</v>
      </c>
      <c r="N22" s="31" t="s">
        <v>271</v>
      </c>
      <c r="O22" s="31"/>
    </row>
    <row r="23" spans="1:16" ht="109.5" customHeight="1">
      <c r="A23" s="18" t="s">
        <v>296</v>
      </c>
      <c r="B23" s="253" t="s">
        <v>302</v>
      </c>
      <c r="C23" s="172"/>
      <c r="D23" s="253" t="s">
        <v>279</v>
      </c>
      <c r="E23" s="253"/>
      <c r="F23" s="31" t="s">
        <v>201</v>
      </c>
      <c r="G23" s="25"/>
      <c r="H23" s="6">
        <f t="shared" ref="H23:H24" si="10">SUM(I23:K23)</f>
        <v>273</v>
      </c>
      <c r="I23" s="6">
        <v>273</v>
      </c>
      <c r="J23" s="6">
        <v>0</v>
      </c>
      <c r="K23" s="6">
        <v>0</v>
      </c>
      <c r="L23" s="6">
        <v>0</v>
      </c>
      <c r="M23" s="6">
        <v>0</v>
      </c>
      <c r="N23" s="31" t="s">
        <v>94</v>
      </c>
      <c r="O23" s="4" t="s">
        <v>184</v>
      </c>
      <c r="P23" s="21">
        <f>SUM(I23:I24)</f>
        <v>1263</v>
      </c>
    </row>
    <row r="24" spans="1:16" ht="139.5" customHeight="1">
      <c r="A24" s="18" t="s">
        <v>297</v>
      </c>
      <c r="B24" s="253" t="s">
        <v>302</v>
      </c>
      <c r="C24" s="172"/>
      <c r="D24" s="130" t="s">
        <v>279</v>
      </c>
      <c r="E24" s="130"/>
      <c r="F24" s="31" t="s">
        <v>201</v>
      </c>
      <c r="G24" s="25"/>
      <c r="H24" s="6">
        <f t="shared" si="10"/>
        <v>990</v>
      </c>
      <c r="I24" s="6">
        <v>990</v>
      </c>
      <c r="J24" s="6">
        <v>0</v>
      </c>
      <c r="K24" s="6">
        <v>0</v>
      </c>
      <c r="L24" s="6">
        <v>0</v>
      </c>
      <c r="M24" s="6">
        <v>0</v>
      </c>
      <c r="N24" s="31" t="s">
        <v>271</v>
      </c>
      <c r="O24" s="31"/>
    </row>
  </sheetData>
  <mergeCells count="46">
    <mergeCell ref="D23:E23"/>
    <mergeCell ref="D24:E24"/>
    <mergeCell ref="B23:C23"/>
    <mergeCell ref="B24:C24"/>
    <mergeCell ref="A19:A20"/>
    <mergeCell ref="B19:C20"/>
    <mergeCell ref="D19:E19"/>
    <mergeCell ref="D20:E20"/>
    <mergeCell ref="A21:A22"/>
    <mergeCell ref="B21:C22"/>
    <mergeCell ref="D21:E21"/>
    <mergeCell ref="D22:E22"/>
    <mergeCell ref="A15:A16"/>
    <mergeCell ref="B15:C16"/>
    <mergeCell ref="D15:E15"/>
    <mergeCell ref="D16:E16"/>
    <mergeCell ref="A17:A18"/>
    <mergeCell ref="B17:C18"/>
    <mergeCell ref="D17:E17"/>
    <mergeCell ref="D18:E18"/>
    <mergeCell ref="A13:A14"/>
    <mergeCell ref="B13:C14"/>
    <mergeCell ref="D13:E13"/>
    <mergeCell ref="D14:E14"/>
    <mergeCell ref="N5:N6"/>
    <mergeCell ref="B7:C7"/>
    <mergeCell ref="D7:E7"/>
    <mergeCell ref="A8:C10"/>
    <mergeCell ref="D8:E8"/>
    <mergeCell ref="D9:E9"/>
    <mergeCell ref="D10:E10"/>
    <mergeCell ref="D11:E11"/>
    <mergeCell ref="A11:A12"/>
    <mergeCell ref="B11:C12"/>
    <mergeCell ref="D12:E12"/>
    <mergeCell ref="A1:O1"/>
    <mergeCell ref="A2:O2"/>
    <mergeCell ref="A3:O3"/>
    <mergeCell ref="A5:A6"/>
    <mergeCell ref="B5:C6"/>
    <mergeCell ref="D5:E6"/>
    <mergeCell ref="F5:F6"/>
    <mergeCell ref="G5:G6"/>
    <mergeCell ref="H5:H6"/>
    <mergeCell ref="I5:M5"/>
    <mergeCell ref="O5:O6"/>
  </mergeCells>
  <pageMargins left="0.78740157480314965" right="0.59055118110236227" top="0.74803149606299213" bottom="0.70866141732283472" header="0.19685039370078741" footer="0.27559055118110237"/>
  <pageSetup paperSize="9" scale="87" firstPageNumber="43" orientation="landscape" useFirstPageNumber="1" verticalDpi="0" r:id="rId1"/>
  <headerFooter differentFirst="1">
    <oddHeader>&amp;C&amp;P</oddHeader>
    <firstHeader>&amp;C&amp;P</firstHeader>
  </headerFooter>
  <rowBreaks count="1" manualBreakCount="1">
    <brk id="19" max="14" man="1"/>
  </rowBreaks>
</worksheet>
</file>

<file path=xl/worksheets/sheet2.xml><?xml version="1.0" encoding="utf-8"?>
<worksheet xmlns="http://schemas.openxmlformats.org/spreadsheetml/2006/main" xmlns:r="http://schemas.openxmlformats.org/officeDocument/2006/relationships">
  <dimension ref="A1:Q35"/>
  <sheetViews>
    <sheetView tabSelected="1" view="pageBreakPreview" topLeftCell="A28" zoomScale="130" zoomScaleNormal="140" zoomScaleSheetLayoutView="130" workbookViewId="0">
      <selection activeCell="Q28" sqref="Q28"/>
    </sheetView>
  </sheetViews>
  <sheetFormatPr defaultColWidth="9" defaultRowHeight="15.75"/>
  <cols>
    <col min="1" max="1" width="3.42578125" style="42" customWidth="1"/>
    <col min="2" max="2" width="14.5703125" style="1" customWidth="1"/>
    <col min="3" max="4" width="10.140625" style="1" customWidth="1"/>
    <col min="5" max="8" width="9" style="1"/>
    <col min="9" max="9" width="7.42578125" style="1" customWidth="1"/>
    <col min="10" max="10" width="10.28515625" style="1" customWidth="1"/>
    <col min="11" max="11" width="10.5703125" style="1" customWidth="1"/>
    <col min="12" max="15" width="9" style="1"/>
    <col min="16" max="16" width="10.5703125" style="1" bestFit="1" customWidth="1"/>
    <col min="17" max="16384" width="9" style="1"/>
  </cols>
  <sheetData>
    <row r="1" spans="1:17" ht="48.75" customHeight="1">
      <c r="H1" s="2"/>
      <c r="I1" s="28"/>
      <c r="J1" s="159" t="s">
        <v>229</v>
      </c>
      <c r="K1" s="160"/>
      <c r="L1" s="160"/>
      <c r="M1" s="160"/>
      <c r="N1" s="160"/>
      <c r="O1" s="160"/>
    </row>
    <row r="3" spans="1:17">
      <c r="A3" s="169" t="s">
        <v>20</v>
      </c>
      <c r="B3" s="169"/>
      <c r="C3" s="169"/>
      <c r="D3" s="169"/>
      <c r="E3" s="169"/>
      <c r="F3" s="169"/>
      <c r="G3" s="169"/>
      <c r="H3" s="169"/>
      <c r="I3" s="169"/>
      <c r="J3" s="169"/>
      <c r="K3" s="169"/>
      <c r="L3" s="169"/>
      <c r="M3" s="170"/>
      <c r="N3" s="170"/>
      <c r="O3" s="104"/>
    </row>
    <row r="4" spans="1:17">
      <c r="A4" s="103" t="s">
        <v>200</v>
      </c>
      <c r="B4" s="103"/>
      <c r="C4" s="103"/>
      <c r="D4" s="103"/>
      <c r="E4" s="103"/>
      <c r="F4" s="103"/>
      <c r="G4" s="103"/>
      <c r="H4" s="103"/>
      <c r="I4" s="103"/>
      <c r="J4" s="103"/>
      <c r="K4" s="103"/>
      <c r="L4" s="151"/>
      <c r="M4" s="151"/>
      <c r="N4" s="151"/>
      <c r="O4" s="104"/>
    </row>
    <row r="5" spans="1:17" ht="6" customHeight="1"/>
    <row r="6" spans="1:17" ht="54" customHeight="1">
      <c r="A6" s="130" t="s">
        <v>24</v>
      </c>
      <c r="B6" s="130" t="s">
        <v>26</v>
      </c>
      <c r="C6" s="130" t="s">
        <v>186</v>
      </c>
      <c r="D6" s="130"/>
      <c r="E6" s="130" t="s">
        <v>32</v>
      </c>
      <c r="F6" s="155"/>
      <c r="G6" s="155"/>
      <c r="H6" s="155"/>
      <c r="I6" s="130" t="s">
        <v>91</v>
      </c>
      <c r="J6" s="130" t="s">
        <v>27</v>
      </c>
      <c r="K6" s="153" t="s">
        <v>31</v>
      </c>
      <c r="L6" s="154"/>
      <c r="M6" s="154"/>
      <c r="N6" s="154"/>
      <c r="O6" s="154"/>
      <c r="P6" s="3"/>
      <c r="Q6" s="3"/>
    </row>
    <row r="7" spans="1:17" ht="67.900000000000006" customHeight="1">
      <c r="A7" s="152"/>
      <c r="B7" s="125"/>
      <c r="C7" s="4" t="s">
        <v>28</v>
      </c>
      <c r="D7" s="4" t="s">
        <v>29</v>
      </c>
      <c r="E7" s="155"/>
      <c r="F7" s="155"/>
      <c r="G7" s="155"/>
      <c r="H7" s="155"/>
      <c r="I7" s="125"/>
      <c r="J7" s="125"/>
      <c r="K7" s="4" t="s">
        <v>21</v>
      </c>
      <c r="L7" s="4" t="s">
        <v>22</v>
      </c>
      <c r="M7" s="4" t="s">
        <v>23</v>
      </c>
      <c r="N7" s="4" t="s">
        <v>202</v>
      </c>
      <c r="O7" s="4" t="s">
        <v>203</v>
      </c>
    </row>
    <row r="8" spans="1:17">
      <c r="A8" s="43">
        <v>1</v>
      </c>
      <c r="B8" s="4">
        <v>2</v>
      </c>
      <c r="C8" s="43">
        <v>3</v>
      </c>
      <c r="D8" s="4">
        <v>4</v>
      </c>
      <c r="E8" s="166">
        <v>5</v>
      </c>
      <c r="F8" s="167"/>
      <c r="G8" s="167"/>
      <c r="H8" s="168"/>
      <c r="I8" s="43">
        <v>6</v>
      </c>
      <c r="J8" s="43">
        <v>7</v>
      </c>
      <c r="K8" s="43">
        <v>8</v>
      </c>
      <c r="L8" s="43">
        <v>9</v>
      </c>
      <c r="M8" s="43">
        <v>10</v>
      </c>
      <c r="N8" s="43">
        <v>11</v>
      </c>
      <c r="O8" s="43">
        <v>12</v>
      </c>
    </row>
    <row r="9" spans="1:17" ht="96.75" customHeight="1">
      <c r="A9" s="135">
        <v>1</v>
      </c>
      <c r="B9" s="131" t="s">
        <v>30</v>
      </c>
      <c r="C9" s="7">
        <f>'Итоги стр1'!$D$26</f>
        <v>282665.49</v>
      </c>
      <c r="D9" s="7">
        <f>'Итоги стр1'!N30</f>
        <v>585848.91</v>
      </c>
      <c r="E9" s="130" t="s">
        <v>33</v>
      </c>
      <c r="F9" s="130"/>
      <c r="G9" s="130"/>
      <c r="H9" s="130"/>
      <c r="I9" s="43" t="s">
        <v>25</v>
      </c>
      <c r="J9" s="44">
        <v>0</v>
      </c>
      <c r="K9" s="44">
        <v>0</v>
      </c>
      <c r="L9" s="44">
        <v>0</v>
      </c>
      <c r="M9" s="44">
        <v>0</v>
      </c>
      <c r="N9" s="44">
        <v>0</v>
      </c>
      <c r="O9" s="44">
        <v>0</v>
      </c>
      <c r="P9" s="45">
        <f>SUM(C9:D9)</f>
        <v>868514.4</v>
      </c>
    </row>
    <row r="10" spans="1:17" ht="87" customHeight="1">
      <c r="A10" s="136"/>
      <c r="B10" s="132"/>
      <c r="C10" s="8"/>
      <c r="D10" s="8"/>
      <c r="E10" s="130" t="s">
        <v>34</v>
      </c>
      <c r="F10" s="130"/>
      <c r="G10" s="130"/>
      <c r="H10" s="130"/>
      <c r="I10" s="43" t="s">
        <v>25</v>
      </c>
      <c r="J10" s="44">
        <v>0</v>
      </c>
      <c r="K10" s="44">
        <v>0</v>
      </c>
      <c r="L10" s="44">
        <v>0</v>
      </c>
      <c r="M10" s="44">
        <v>0</v>
      </c>
      <c r="N10" s="44">
        <v>0</v>
      </c>
      <c r="O10" s="44">
        <v>0</v>
      </c>
    </row>
    <row r="11" spans="1:17" ht="57.75" customHeight="1">
      <c r="A11" s="137"/>
      <c r="B11" s="133"/>
      <c r="C11" s="8"/>
      <c r="D11" s="8"/>
      <c r="E11" s="130" t="s">
        <v>35</v>
      </c>
      <c r="F11" s="130"/>
      <c r="G11" s="130"/>
      <c r="H11" s="130"/>
      <c r="I11" s="43" t="s">
        <v>25</v>
      </c>
      <c r="J11" s="44">
        <v>100</v>
      </c>
      <c r="K11" s="44">
        <v>100</v>
      </c>
      <c r="L11" s="44">
        <v>100</v>
      </c>
      <c r="M11" s="44">
        <v>100</v>
      </c>
      <c r="N11" s="44">
        <v>100</v>
      </c>
      <c r="O11" s="44">
        <v>100</v>
      </c>
    </row>
    <row r="12" spans="1:17" ht="51" customHeight="1">
      <c r="A12" s="138"/>
      <c r="B12" s="134"/>
      <c r="C12" s="9"/>
      <c r="D12" s="9"/>
      <c r="E12" s="130" t="s">
        <v>36</v>
      </c>
      <c r="F12" s="130"/>
      <c r="G12" s="130"/>
      <c r="H12" s="130"/>
      <c r="I12" s="43" t="s">
        <v>25</v>
      </c>
      <c r="J12" s="44">
        <v>100</v>
      </c>
      <c r="K12" s="44">
        <v>100</v>
      </c>
      <c r="L12" s="44">
        <v>100</v>
      </c>
      <c r="M12" s="44">
        <v>100</v>
      </c>
      <c r="N12" s="44">
        <v>100</v>
      </c>
      <c r="O12" s="44">
        <v>100</v>
      </c>
    </row>
    <row r="13" spans="1:17" ht="202.9" customHeight="1">
      <c r="A13" s="29">
        <v>2</v>
      </c>
      <c r="B13" s="46" t="s">
        <v>38</v>
      </c>
      <c r="C13" s="10">
        <f>'Прил 2 (мер)'!$I$28</f>
        <v>3176</v>
      </c>
      <c r="D13" s="10">
        <f>'Прил 2 (мер)'!$I$29</f>
        <v>2100</v>
      </c>
      <c r="E13" s="130" t="s">
        <v>37</v>
      </c>
      <c r="F13" s="130"/>
      <c r="G13" s="130"/>
      <c r="H13" s="130"/>
      <c r="I13" s="43" t="s">
        <v>25</v>
      </c>
      <c r="J13" s="44">
        <v>100</v>
      </c>
      <c r="K13" s="44">
        <v>120</v>
      </c>
      <c r="L13" s="44">
        <v>125</v>
      </c>
      <c r="M13" s="44">
        <v>125</v>
      </c>
      <c r="N13" s="44">
        <v>125</v>
      </c>
      <c r="O13" s="44">
        <v>125</v>
      </c>
    </row>
    <row r="14" spans="1:17" ht="29.45" customHeight="1">
      <c r="A14" s="139">
        <v>3</v>
      </c>
      <c r="B14" s="148" t="s">
        <v>46</v>
      </c>
      <c r="C14" s="11">
        <f>'Прил 2 (мер)'!I47+'Прил 3 (мер)'!I28</f>
        <v>38391.4</v>
      </c>
      <c r="D14" s="10">
        <f>'Прил 2 (мер)'!$P$48</f>
        <v>300</v>
      </c>
      <c r="E14" s="141" t="s">
        <v>39</v>
      </c>
      <c r="F14" s="131"/>
      <c r="G14" s="131"/>
      <c r="H14" s="131"/>
      <c r="I14" s="43" t="s">
        <v>40</v>
      </c>
      <c r="J14" s="44">
        <v>198</v>
      </c>
      <c r="K14" s="44">
        <v>210</v>
      </c>
      <c r="L14" s="44">
        <v>215</v>
      </c>
      <c r="M14" s="44">
        <v>220</v>
      </c>
      <c r="N14" s="44">
        <v>220</v>
      </c>
      <c r="O14" s="44">
        <v>220</v>
      </c>
      <c r="P14" s="20">
        <f>SUM(C14:D14)</f>
        <v>38691.4</v>
      </c>
    </row>
    <row r="15" spans="1:17" ht="27.6" customHeight="1">
      <c r="A15" s="139"/>
      <c r="B15" s="149"/>
      <c r="C15" s="12"/>
      <c r="D15" s="13"/>
      <c r="E15" s="142" t="s">
        <v>41</v>
      </c>
      <c r="F15" s="142"/>
      <c r="G15" s="142"/>
      <c r="H15" s="141"/>
      <c r="I15" s="127" t="s">
        <v>25</v>
      </c>
      <c r="J15" s="47"/>
      <c r="K15" s="47"/>
      <c r="L15" s="47"/>
      <c r="M15" s="48"/>
      <c r="N15" s="48"/>
      <c r="O15" s="48"/>
    </row>
    <row r="16" spans="1:17">
      <c r="A16" s="139"/>
      <c r="B16" s="149"/>
      <c r="C16" s="12"/>
      <c r="D16" s="13"/>
      <c r="E16" s="143" t="s">
        <v>42</v>
      </c>
      <c r="F16" s="143"/>
      <c r="G16" s="143"/>
      <c r="H16" s="144"/>
      <c r="I16" s="128"/>
      <c r="J16" s="49">
        <v>31.7</v>
      </c>
      <c r="K16" s="49">
        <v>31.7</v>
      </c>
      <c r="L16" s="49">
        <v>31.7</v>
      </c>
      <c r="M16" s="50">
        <v>31.7</v>
      </c>
      <c r="N16" s="50">
        <v>31.7</v>
      </c>
      <c r="O16" s="50">
        <v>31.7</v>
      </c>
    </row>
    <row r="17" spans="1:16">
      <c r="A17" s="139"/>
      <c r="B17" s="149"/>
      <c r="C17" s="12"/>
      <c r="D17" s="13"/>
      <c r="E17" s="143" t="s">
        <v>43</v>
      </c>
      <c r="F17" s="143"/>
      <c r="G17" s="143"/>
      <c r="H17" s="144"/>
      <c r="I17" s="128"/>
      <c r="J17" s="49">
        <v>22.9</v>
      </c>
      <c r="K17" s="49">
        <v>22.9</v>
      </c>
      <c r="L17" s="49">
        <v>22.9</v>
      </c>
      <c r="M17" s="50">
        <v>22.9</v>
      </c>
      <c r="N17" s="50">
        <v>22.9</v>
      </c>
      <c r="O17" s="50">
        <v>22.9</v>
      </c>
    </row>
    <row r="18" spans="1:16">
      <c r="A18" s="139"/>
      <c r="B18" s="149"/>
      <c r="C18" s="12"/>
      <c r="D18" s="13"/>
      <c r="E18" s="145" t="s">
        <v>44</v>
      </c>
      <c r="F18" s="145"/>
      <c r="G18" s="145"/>
      <c r="H18" s="146"/>
      <c r="I18" s="129"/>
      <c r="J18" s="51">
        <v>9.8000000000000007</v>
      </c>
      <c r="K18" s="51">
        <v>9.8000000000000007</v>
      </c>
      <c r="L18" s="51">
        <v>9.8000000000000007</v>
      </c>
      <c r="M18" s="52">
        <v>9.8000000000000007</v>
      </c>
      <c r="N18" s="52">
        <v>9.8000000000000007</v>
      </c>
      <c r="O18" s="52">
        <v>9.8000000000000007</v>
      </c>
    </row>
    <row r="19" spans="1:16" ht="40.5" customHeight="1">
      <c r="A19" s="140"/>
      <c r="B19" s="150"/>
      <c r="C19" s="12"/>
      <c r="D19" s="13"/>
      <c r="E19" s="147" t="s">
        <v>45</v>
      </c>
      <c r="F19" s="130"/>
      <c r="G19" s="130"/>
      <c r="H19" s="130"/>
      <c r="I19" s="43" t="s">
        <v>25</v>
      </c>
      <c r="J19" s="44">
        <v>100</v>
      </c>
      <c r="K19" s="44">
        <v>100</v>
      </c>
      <c r="L19" s="44">
        <v>100</v>
      </c>
      <c r="M19" s="44">
        <v>100</v>
      </c>
      <c r="N19" s="44">
        <v>100</v>
      </c>
      <c r="O19" s="44">
        <v>100</v>
      </c>
    </row>
    <row r="20" spans="1:16" ht="49.5" customHeight="1">
      <c r="A20" s="139">
        <v>4</v>
      </c>
      <c r="B20" s="157" t="s">
        <v>51</v>
      </c>
      <c r="C20" s="14">
        <f>'Прил 2 (мер)'!$I$13</f>
        <v>753</v>
      </c>
      <c r="D20" s="7">
        <f>'Прил 2 (мер)'!$I$15</f>
        <v>100</v>
      </c>
      <c r="E20" s="147" t="s">
        <v>47</v>
      </c>
      <c r="F20" s="130"/>
      <c r="G20" s="130"/>
      <c r="H20" s="130"/>
      <c r="I20" s="43" t="s">
        <v>25</v>
      </c>
      <c r="J20" s="44">
        <v>100</v>
      </c>
      <c r="K20" s="44">
        <v>100</v>
      </c>
      <c r="L20" s="44">
        <v>110</v>
      </c>
      <c r="M20" s="44">
        <v>115</v>
      </c>
      <c r="N20" s="44">
        <v>120</v>
      </c>
      <c r="O20" s="44">
        <v>125</v>
      </c>
    </row>
    <row r="21" spans="1:16" ht="49.5" customHeight="1">
      <c r="A21" s="139"/>
      <c r="B21" s="164"/>
      <c r="C21" s="15"/>
      <c r="D21" s="8"/>
      <c r="E21" s="147" t="s">
        <v>48</v>
      </c>
      <c r="F21" s="130"/>
      <c r="G21" s="130"/>
      <c r="H21" s="130"/>
      <c r="I21" s="43" t="s">
        <v>25</v>
      </c>
      <c r="J21" s="44">
        <v>5.6</v>
      </c>
      <c r="K21" s="44">
        <v>13</v>
      </c>
      <c r="L21" s="44">
        <v>15</v>
      </c>
      <c r="M21" s="44">
        <v>20</v>
      </c>
      <c r="N21" s="44">
        <v>20</v>
      </c>
      <c r="O21" s="44">
        <v>20</v>
      </c>
    </row>
    <row r="22" spans="1:16" ht="59.25" customHeight="1">
      <c r="A22" s="139"/>
      <c r="B22" s="164"/>
      <c r="C22" s="15"/>
      <c r="D22" s="8"/>
      <c r="E22" s="147" t="s">
        <v>49</v>
      </c>
      <c r="F22" s="130"/>
      <c r="G22" s="130"/>
      <c r="H22" s="130"/>
      <c r="I22" s="43" t="s">
        <v>25</v>
      </c>
      <c r="J22" s="44">
        <v>3.16</v>
      </c>
      <c r="K22" s="44">
        <v>11</v>
      </c>
      <c r="L22" s="44">
        <v>13.5</v>
      </c>
      <c r="M22" s="44">
        <v>15</v>
      </c>
      <c r="N22" s="44">
        <v>15</v>
      </c>
      <c r="O22" s="44">
        <v>15</v>
      </c>
    </row>
    <row r="23" spans="1:16" ht="50.25" customHeight="1">
      <c r="A23" s="139"/>
      <c r="B23" s="165"/>
      <c r="C23" s="15"/>
      <c r="D23" s="8"/>
      <c r="E23" s="147" t="s">
        <v>50</v>
      </c>
      <c r="F23" s="130"/>
      <c r="G23" s="130"/>
      <c r="H23" s="130"/>
      <c r="I23" s="43" t="s">
        <v>25</v>
      </c>
      <c r="J23" s="44">
        <v>2.81</v>
      </c>
      <c r="K23" s="44">
        <v>8</v>
      </c>
      <c r="L23" s="44">
        <v>9</v>
      </c>
      <c r="M23" s="44">
        <v>10</v>
      </c>
      <c r="N23" s="44">
        <v>10</v>
      </c>
      <c r="O23" s="44">
        <v>10</v>
      </c>
    </row>
    <row r="24" spans="1:16" ht="78" customHeight="1">
      <c r="A24" s="139">
        <v>5</v>
      </c>
      <c r="B24" s="148" t="s">
        <v>236</v>
      </c>
      <c r="C24" s="11">
        <f>'Прил 3 (мер)'!$I$13</f>
        <v>197876.9</v>
      </c>
      <c r="D24" s="10">
        <f>'Прил 3'!J16</f>
        <v>1897</v>
      </c>
      <c r="E24" s="147" t="s">
        <v>52</v>
      </c>
      <c r="F24" s="130"/>
      <c r="G24" s="130"/>
      <c r="H24" s="130"/>
      <c r="I24" s="43" t="s">
        <v>25</v>
      </c>
      <c r="J24" s="44">
        <v>64.900000000000006</v>
      </c>
      <c r="K24" s="44">
        <v>100</v>
      </c>
      <c r="L24" s="44">
        <v>100</v>
      </c>
      <c r="M24" s="44">
        <v>100</v>
      </c>
      <c r="N24" s="44">
        <v>100</v>
      </c>
      <c r="O24" s="44">
        <v>100</v>
      </c>
    </row>
    <row r="25" spans="1:16" ht="126.75" customHeight="1">
      <c r="A25" s="135"/>
      <c r="B25" s="156"/>
      <c r="C25" s="53"/>
      <c r="D25" s="54"/>
      <c r="E25" s="141" t="s">
        <v>183</v>
      </c>
      <c r="F25" s="131"/>
      <c r="G25" s="131"/>
      <c r="H25" s="131"/>
      <c r="I25" s="43" t="s">
        <v>25</v>
      </c>
      <c r="J25" s="44" t="s">
        <v>184</v>
      </c>
      <c r="K25" s="44">
        <v>100</v>
      </c>
      <c r="L25" s="44">
        <v>100</v>
      </c>
      <c r="M25" s="44">
        <v>100</v>
      </c>
      <c r="N25" s="44">
        <v>100</v>
      </c>
      <c r="O25" s="44">
        <v>100</v>
      </c>
    </row>
    <row r="26" spans="1:16" ht="94.5" customHeight="1">
      <c r="A26" s="29">
        <v>6</v>
      </c>
      <c r="B26" s="31" t="s">
        <v>258</v>
      </c>
      <c r="C26" s="55">
        <f>'Прил 4'!J18</f>
        <v>1091.2000000000003</v>
      </c>
      <c r="D26" s="55">
        <f>'Прил 4'!J16</f>
        <v>2440</v>
      </c>
      <c r="E26" s="130" t="s">
        <v>259</v>
      </c>
      <c r="F26" s="130"/>
      <c r="G26" s="130"/>
      <c r="H26" s="130"/>
      <c r="I26" s="43" t="s">
        <v>25</v>
      </c>
      <c r="J26" s="44">
        <v>100</v>
      </c>
      <c r="K26" s="44">
        <v>102</v>
      </c>
      <c r="L26" s="44">
        <v>104</v>
      </c>
      <c r="M26" s="44">
        <v>106</v>
      </c>
      <c r="N26" s="44">
        <v>108</v>
      </c>
      <c r="O26" s="44">
        <v>110</v>
      </c>
    </row>
    <row r="27" spans="1:16" ht="35.25" customHeight="1">
      <c r="A27" s="136">
        <v>7</v>
      </c>
      <c r="B27" s="162" t="s">
        <v>56</v>
      </c>
      <c r="C27" s="8">
        <f>'Прил 5 (мер)'!I9</f>
        <v>10000</v>
      </c>
      <c r="D27" s="8">
        <f>'Прил 5'!J16</f>
        <v>10000</v>
      </c>
      <c r="E27" s="163" t="s">
        <v>53</v>
      </c>
      <c r="F27" s="163"/>
      <c r="G27" s="163"/>
      <c r="H27" s="163"/>
      <c r="I27" s="43" t="s">
        <v>25</v>
      </c>
      <c r="J27" s="44">
        <v>100</v>
      </c>
      <c r="K27" s="44">
        <v>120</v>
      </c>
      <c r="L27" s="44">
        <v>122</v>
      </c>
      <c r="M27" s="44">
        <v>125</v>
      </c>
      <c r="N27" s="44">
        <v>125</v>
      </c>
      <c r="O27" s="44">
        <v>125</v>
      </c>
    </row>
    <row r="28" spans="1:16" ht="50.25" customHeight="1">
      <c r="A28" s="136"/>
      <c r="B28" s="162"/>
      <c r="C28" s="8"/>
      <c r="D28" s="8"/>
      <c r="E28" s="130" t="s">
        <v>54</v>
      </c>
      <c r="F28" s="130"/>
      <c r="G28" s="130"/>
      <c r="H28" s="130"/>
      <c r="I28" s="43" t="s">
        <v>25</v>
      </c>
      <c r="J28" s="44">
        <v>100</v>
      </c>
      <c r="K28" s="44">
        <v>100</v>
      </c>
      <c r="L28" s="44">
        <v>100</v>
      </c>
      <c r="M28" s="44">
        <v>100</v>
      </c>
      <c r="N28" s="44">
        <v>100</v>
      </c>
      <c r="O28" s="44">
        <v>100</v>
      </c>
    </row>
    <row r="29" spans="1:16" ht="54" customHeight="1">
      <c r="A29" s="171"/>
      <c r="B29" s="163"/>
      <c r="C29" s="9"/>
      <c r="D29" s="9"/>
      <c r="E29" s="130" t="s">
        <v>55</v>
      </c>
      <c r="F29" s="130"/>
      <c r="G29" s="130"/>
      <c r="H29" s="130"/>
      <c r="I29" s="43" t="s">
        <v>25</v>
      </c>
      <c r="J29" s="44">
        <v>100</v>
      </c>
      <c r="K29" s="44">
        <v>100</v>
      </c>
      <c r="L29" s="44">
        <v>100</v>
      </c>
      <c r="M29" s="44">
        <v>100</v>
      </c>
      <c r="N29" s="44">
        <v>100</v>
      </c>
      <c r="O29" s="44">
        <v>100</v>
      </c>
    </row>
    <row r="30" spans="1:16" ht="69.75" customHeight="1">
      <c r="A30" s="30">
        <v>8</v>
      </c>
      <c r="B30" s="56" t="s">
        <v>251</v>
      </c>
      <c r="C30" s="7">
        <f>'Прил 6'!J18</f>
        <v>350</v>
      </c>
      <c r="D30" s="7">
        <f>'Прил 6'!P17</f>
        <v>3500</v>
      </c>
      <c r="E30" s="157" t="s">
        <v>257</v>
      </c>
      <c r="F30" s="142"/>
      <c r="G30" s="142"/>
      <c r="H30" s="141"/>
      <c r="I30" s="57" t="s">
        <v>25</v>
      </c>
      <c r="J30" s="58">
        <v>0</v>
      </c>
      <c r="K30" s="58">
        <v>0.1</v>
      </c>
      <c r="L30" s="58">
        <v>0.2</v>
      </c>
      <c r="M30" s="58">
        <v>0.3</v>
      </c>
      <c r="N30" s="58">
        <v>0.4</v>
      </c>
      <c r="O30" s="58">
        <v>0.5</v>
      </c>
    </row>
    <row r="31" spans="1:16" ht="60" customHeight="1">
      <c r="A31" s="29">
        <v>9</v>
      </c>
      <c r="B31" s="31" t="s">
        <v>261</v>
      </c>
      <c r="C31" s="55">
        <f>'Прил 7'!J18</f>
        <v>31026.989999999998</v>
      </c>
      <c r="D31" s="55">
        <f>'Прил 7'!J16</f>
        <v>565511.91</v>
      </c>
      <c r="E31" s="148" t="s">
        <v>262</v>
      </c>
      <c r="F31" s="158"/>
      <c r="G31" s="158"/>
      <c r="H31" s="147"/>
      <c r="I31" s="43" t="s">
        <v>25</v>
      </c>
      <c r="J31" s="59">
        <v>1.5</v>
      </c>
      <c r="K31" s="59">
        <v>1.7</v>
      </c>
      <c r="L31" s="59">
        <v>1.9</v>
      </c>
      <c r="M31" s="59">
        <v>2.1</v>
      </c>
      <c r="N31" s="59">
        <v>2.2999999999999998</v>
      </c>
      <c r="O31" s="59">
        <v>2.5</v>
      </c>
      <c r="P31" s="20">
        <f>SUM(C31:D31)</f>
        <v>596538.9</v>
      </c>
    </row>
    <row r="32" spans="1:16">
      <c r="A32" s="60"/>
      <c r="B32" s="3"/>
      <c r="C32" s="61"/>
      <c r="D32" s="61"/>
      <c r="E32" s="143"/>
      <c r="F32" s="143"/>
      <c r="G32" s="143"/>
      <c r="H32" s="143"/>
      <c r="I32" s="62"/>
      <c r="J32" s="63"/>
      <c r="K32" s="63"/>
      <c r="L32" s="63"/>
      <c r="M32" s="63"/>
      <c r="N32" s="63"/>
      <c r="O32" s="63"/>
    </row>
    <row r="33" spans="1:15">
      <c r="A33" s="60"/>
      <c r="B33" s="3"/>
      <c r="C33" s="64">
        <f>SUM(C13:C31)</f>
        <v>282665.49</v>
      </c>
      <c r="D33" s="64">
        <f>SUM(D13:D31)</f>
        <v>585848.91</v>
      </c>
      <c r="E33" s="161">
        <f>SUM(C33:D33)</f>
        <v>868514.4</v>
      </c>
      <c r="F33" s="143"/>
      <c r="G33" s="143"/>
      <c r="H33" s="143"/>
      <c r="I33" s="62"/>
      <c r="J33" s="63"/>
      <c r="K33" s="63"/>
      <c r="L33" s="63"/>
      <c r="M33" s="63"/>
      <c r="N33" s="63"/>
      <c r="O33" s="63"/>
    </row>
    <row r="34" spans="1:15">
      <c r="A34" s="60"/>
      <c r="B34" s="3"/>
      <c r="C34" s="3"/>
      <c r="D34" s="3"/>
      <c r="E34" s="161">
        <f t="shared" ref="E34" si="0">$P$9</f>
        <v>868514.4</v>
      </c>
      <c r="F34" s="143"/>
      <c r="G34" s="143"/>
      <c r="H34" s="143"/>
      <c r="I34" s="62"/>
      <c r="J34" s="63"/>
      <c r="K34" s="63"/>
      <c r="L34" s="63"/>
      <c r="M34" s="63"/>
      <c r="N34" s="63"/>
      <c r="O34" s="63"/>
    </row>
    <row r="35" spans="1:15">
      <c r="E35" s="45">
        <f>E34-E33</f>
        <v>0</v>
      </c>
      <c r="F35" s="42"/>
      <c r="G35" s="42"/>
      <c r="H35" s="42"/>
    </row>
  </sheetData>
  <mergeCells count="48">
    <mergeCell ref="J1:O1"/>
    <mergeCell ref="E34:H34"/>
    <mergeCell ref="B27:B29"/>
    <mergeCell ref="E33:H33"/>
    <mergeCell ref="B20:B23"/>
    <mergeCell ref="E8:H8"/>
    <mergeCell ref="E9:H9"/>
    <mergeCell ref="E10:H10"/>
    <mergeCell ref="E11:H11"/>
    <mergeCell ref="A3:O3"/>
    <mergeCell ref="B6:B7"/>
    <mergeCell ref="C6:D6"/>
    <mergeCell ref="A27:A29"/>
    <mergeCell ref="E27:H27"/>
    <mergeCell ref="E28:H28"/>
    <mergeCell ref="E29:H29"/>
    <mergeCell ref="E32:H32"/>
    <mergeCell ref="A20:A23"/>
    <mergeCell ref="E20:H20"/>
    <mergeCell ref="E21:H21"/>
    <mergeCell ref="E22:H22"/>
    <mergeCell ref="E23:H23"/>
    <mergeCell ref="E24:H24"/>
    <mergeCell ref="A24:A25"/>
    <mergeCell ref="B24:B25"/>
    <mergeCell ref="E25:H25"/>
    <mergeCell ref="E26:H26"/>
    <mergeCell ref="E30:H30"/>
    <mergeCell ref="E31:H31"/>
    <mergeCell ref="I6:I7"/>
    <mergeCell ref="J6:J7"/>
    <mergeCell ref="A4:O4"/>
    <mergeCell ref="A6:A7"/>
    <mergeCell ref="K6:O6"/>
    <mergeCell ref="E6:H7"/>
    <mergeCell ref="I15:I18"/>
    <mergeCell ref="E12:H12"/>
    <mergeCell ref="B9:B12"/>
    <mergeCell ref="A9:A12"/>
    <mergeCell ref="E13:H13"/>
    <mergeCell ref="A14:A19"/>
    <mergeCell ref="E14:H14"/>
    <mergeCell ref="E15:H15"/>
    <mergeCell ref="E16:H16"/>
    <mergeCell ref="E17:H17"/>
    <mergeCell ref="E18:H18"/>
    <mergeCell ref="E19:H19"/>
    <mergeCell ref="B14:B19"/>
  </mergeCells>
  <pageMargins left="0.78740157480314965" right="0.59055118110236227" top="0.74803149606299213" bottom="0.74803149606299213" header="0.19685039370078741" footer="0.19685039370078741"/>
  <pageSetup paperSize="9" scale="94" firstPageNumber="13" orientation="landscape" useFirstPageNumber="1" verticalDpi="0" r:id="rId1"/>
  <headerFooter differentFirst="1">
    <oddHeader>&amp;C&amp;P</oddHeader>
    <firstHeader>&amp;C&amp;P</firstHeader>
  </headerFooter>
</worksheet>
</file>

<file path=xl/worksheets/sheet3.xml><?xml version="1.0" encoding="utf-8"?>
<worksheet xmlns="http://schemas.openxmlformats.org/spreadsheetml/2006/main" xmlns:r="http://schemas.openxmlformats.org/officeDocument/2006/relationships">
  <dimension ref="A1:Q21"/>
  <sheetViews>
    <sheetView view="pageBreakPreview" topLeftCell="A2" zoomScale="140" zoomScaleSheetLayoutView="140" workbookViewId="0">
      <selection activeCell="Q10" sqref="Q10"/>
    </sheetView>
  </sheetViews>
  <sheetFormatPr defaultColWidth="9" defaultRowHeight="15.75"/>
  <cols>
    <col min="1" max="2" width="8.42578125" style="1" customWidth="1"/>
    <col min="3" max="4" width="8.140625" style="1" customWidth="1"/>
    <col min="5" max="6" width="7" style="1" customWidth="1"/>
    <col min="7" max="9" width="11.42578125" style="1" customWidth="1"/>
    <col min="10" max="15" width="9.7109375" style="1" customWidth="1"/>
    <col min="16" max="16" width="10.140625" style="1" bestFit="1" customWidth="1"/>
    <col min="17" max="16384" width="9" style="1"/>
  </cols>
  <sheetData>
    <row r="1" spans="1:17" ht="47.25" customHeight="1">
      <c r="H1" s="2"/>
      <c r="I1" s="28"/>
      <c r="J1" s="173" t="s">
        <v>204</v>
      </c>
      <c r="K1" s="173"/>
      <c r="L1" s="173"/>
      <c r="M1" s="173"/>
      <c r="N1" s="173"/>
      <c r="O1" s="173"/>
    </row>
    <row r="3" spans="1:17">
      <c r="A3" s="169" t="s">
        <v>189</v>
      </c>
      <c r="B3" s="169"/>
      <c r="C3" s="169"/>
      <c r="D3" s="169"/>
      <c r="E3" s="169"/>
      <c r="F3" s="169"/>
      <c r="G3" s="169"/>
      <c r="H3" s="169"/>
      <c r="I3" s="169"/>
      <c r="J3" s="169"/>
      <c r="K3" s="170"/>
      <c r="L3" s="170"/>
      <c r="M3" s="170"/>
      <c r="N3" s="170"/>
      <c r="O3" s="104"/>
    </row>
    <row r="4" spans="1:17" ht="6" customHeight="1"/>
    <row r="5" spans="1:17" ht="25.5" customHeight="1">
      <c r="A5" s="130" t="s">
        <v>67</v>
      </c>
      <c r="B5" s="130"/>
      <c r="C5" s="130"/>
      <c r="D5" s="130"/>
      <c r="E5" s="130"/>
      <c r="F5" s="130"/>
      <c r="G5" s="148" t="s">
        <v>73</v>
      </c>
      <c r="H5" s="158"/>
      <c r="I5" s="158"/>
      <c r="J5" s="158"/>
      <c r="K5" s="158"/>
      <c r="L5" s="158"/>
      <c r="M5" s="158"/>
      <c r="N5" s="158"/>
      <c r="O5" s="147"/>
    </row>
    <row r="6" spans="1:17" ht="28.15" customHeight="1">
      <c r="A6" s="130" t="s">
        <v>68</v>
      </c>
      <c r="B6" s="130"/>
      <c r="C6" s="130"/>
      <c r="D6" s="130"/>
      <c r="E6" s="130"/>
      <c r="F6" s="130"/>
      <c r="G6" s="148" t="s">
        <v>74</v>
      </c>
      <c r="H6" s="158"/>
      <c r="I6" s="158"/>
      <c r="J6" s="158"/>
      <c r="K6" s="158"/>
      <c r="L6" s="158"/>
      <c r="M6" s="158"/>
      <c r="N6" s="158"/>
      <c r="O6" s="147"/>
    </row>
    <row r="7" spans="1:17" ht="14.45" customHeight="1">
      <c r="A7" s="130" t="s">
        <v>70</v>
      </c>
      <c r="B7" s="130"/>
      <c r="C7" s="130"/>
      <c r="D7" s="130"/>
      <c r="E7" s="130"/>
      <c r="F7" s="130"/>
      <c r="G7" s="148" t="s">
        <v>75</v>
      </c>
      <c r="H7" s="158"/>
      <c r="I7" s="158"/>
      <c r="J7" s="158"/>
      <c r="K7" s="158"/>
      <c r="L7" s="158"/>
      <c r="M7" s="158"/>
      <c r="N7" s="158"/>
      <c r="O7" s="147"/>
    </row>
    <row r="8" spans="1:17" ht="14.45" customHeight="1">
      <c r="A8" s="130" t="s">
        <v>71</v>
      </c>
      <c r="B8" s="130"/>
      <c r="C8" s="130"/>
      <c r="D8" s="130"/>
      <c r="E8" s="130"/>
      <c r="F8" s="130"/>
      <c r="G8" s="148" t="s">
        <v>76</v>
      </c>
      <c r="H8" s="158"/>
      <c r="I8" s="158"/>
      <c r="J8" s="158"/>
      <c r="K8" s="158"/>
      <c r="L8" s="158"/>
      <c r="M8" s="158"/>
      <c r="N8" s="158"/>
      <c r="O8" s="147"/>
    </row>
    <row r="9" spans="1:17" ht="14.45" customHeight="1">
      <c r="A9" s="130" t="s">
        <v>72</v>
      </c>
      <c r="B9" s="130"/>
      <c r="C9" s="130"/>
      <c r="D9" s="130"/>
      <c r="E9" s="130"/>
      <c r="F9" s="130"/>
      <c r="G9" s="148" t="s">
        <v>75</v>
      </c>
      <c r="H9" s="158"/>
      <c r="I9" s="158"/>
      <c r="J9" s="158"/>
      <c r="K9" s="158"/>
      <c r="L9" s="158"/>
      <c r="M9" s="158"/>
      <c r="N9" s="158"/>
      <c r="O9" s="147"/>
    </row>
    <row r="10" spans="1:17" ht="55.9" customHeight="1">
      <c r="A10" s="130" t="s">
        <v>69</v>
      </c>
      <c r="B10" s="130"/>
      <c r="C10" s="130"/>
      <c r="D10" s="130"/>
      <c r="E10" s="130"/>
      <c r="F10" s="130"/>
      <c r="G10" s="148" t="s">
        <v>77</v>
      </c>
      <c r="H10" s="158"/>
      <c r="I10" s="158"/>
      <c r="J10" s="158"/>
      <c r="K10" s="158"/>
      <c r="L10" s="158"/>
      <c r="M10" s="158"/>
      <c r="N10" s="158"/>
      <c r="O10" s="147"/>
    </row>
    <row r="11" spans="1:17" ht="14.45" customHeight="1">
      <c r="A11" s="130" t="s">
        <v>78</v>
      </c>
      <c r="B11" s="130"/>
      <c r="C11" s="130"/>
      <c r="D11" s="130"/>
      <c r="E11" s="130"/>
      <c r="F11" s="130"/>
      <c r="G11" s="148" t="s">
        <v>208</v>
      </c>
      <c r="H11" s="158"/>
      <c r="I11" s="158"/>
      <c r="J11" s="158"/>
      <c r="K11" s="158"/>
      <c r="L11" s="158"/>
      <c r="M11" s="158"/>
      <c r="N11" s="158"/>
      <c r="O11" s="147"/>
    </row>
    <row r="12" spans="1:17" ht="17.45" customHeight="1">
      <c r="A12" s="130" t="s">
        <v>187</v>
      </c>
      <c r="B12" s="172"/>
      <c r="C12" s="130" t="s">
        <v>67</v>
      </c>
      <c r="D12" s="172"/>
      <c r="E12" s="130" t="s">
        <v>59</v>
      </c>
      <c r="F12" s="172"/>
      <c r="G12" s="130" t="s">
        <v>58</v>
      </c>
      <c r="H12" s="172"/>
      <c r="I12" s="172"/>
      <c r="J12" s="130" t="s">
        <v>0</v>
      </c>
      <c r="K12" s="130"/>
      <c r="L12" s="130"/>
      <c r="M12" s="130"/>
      <c r="N12" s="130"/>
      <c r="O12" s="130"/>
      <c r="P12" s="3"/>
      <c r="Q12" s="3"/>
    </row>
    <row r="13" spans="1:17" ht="84.75" customHeight="1">
      <c r="A13" s="172"/>
      <c r="B13" s="172"/>
      <c r="C13" s="172"/>
      <c r="D13" s="172"/>
      <c r="E13" s="172"/>
      <c r="F13" s="172"/>
      <c r="G13" s="172"/>
      <c r="H13" s="172"/>
      <c r="I13" s="172"/>
      <c r="J13" s="4" t="s">
        <v>21</v>
      </c>
      <c r="K13" s="4" t="s">
        <v>22</v>
      </c>
      <c r="L13" s="4" t="s">
        <v>23</v>
      </c>
      <c r="M13" s="4" t="s">
        <v>202</v>
      </c>
      <c r="N13" s="4" t="s">
        <v>203</v>
      </c>
      <c r="O13" s="4" t="s">
        <v>57</v>
      </c>
    </row>
    <row r="14" spans="1:17" ht="28.15" customHeight="1">
      <c r="A14" s="172"/>
      <c r="B14" s="172"/>
      <c r="C14" s="130" t="s">
        <v>60</v>
      </c>
      <c r="D14" s="130"/>
      <c r="E14" s="130" t="s">
        <v>3</v>
      </c>
      <c r="F14" s="130"/>
      <c r="G14" s="130" t="s">
        <v>61</v>
      </c>
      <c r="H14" s="155"/>
      <c r="I14" s="155"/>
      <c r="J14" s="5">
        <f t="shared" ref="J14:O14" si="0">SUM(J15:J18)</f>
        <v>6814</v>
      </c>
      <c r="K14" s="5">
        <f t="shared" si="0"/>
        <v>6193</v>
      </c>
      <c r="L14" s="5">
        <f t="shared" si="0"/>
        <v>6829</v>
      </c>
      <c r="M14" s="5">
        <f t="shared" ref="M14:N14" si="1">SUM(M15:M18)</f>
        <v>6957</v>
      </c>
      <c r="N14" s="5">
        <f t="shared" si="1"/>
        <v>7457</v>
      </c>
      <c r="O14" s="5">
        <f t="shared" si="0"/>
        <v>34250</v>
      </c>
      <c r="P14" s="19"/>
    </row>
    <row r="15" spans="1:17" ht="15.6" customHeight="1">
      <c r="A15" s="172"/>
      <c r="B15" s="172"/>
      <c r="C15" s="172"/>
      <c r="D15" s="172"/>
      <c r="E15" s="125"/>
      <c r="F15" s="125"/>
      <c r="G15" s="130" t="s">
        <v>62</v>
      </c>
      <c r="H15" s="155"/>
      <c r="I15" s="155"/>
      <c r="J15" s="6">
        <v>0</v>
      </c>
      <c r="K15" s="6">
        <v>0</v>
      </c>
      <c r="L15" s="6">
        <v>0</v>
      </c>
      <c r="M15" s="6">
        <v>0</v>
      </c>
      <c r="N15" s="6">
        <v>0</v>
      </c>
      <c r="O15" s="5">
        <f>SUM(J15:N15)</f>
        <v>0</v>
      </c>
    </row>
    <row r="16" spans="1:17" ht="15.6" customHeight="1">
      <c r="A16" s="172"/>
      <c r="B16" s="172"/>
      <c r="C16" s="172"/>
      <c r="D16" s="172"/>
      <c r="E16" s="125"/>
      <c r="F16" s="125"/>
      <c r="G16" s="130" t="s">
        <v>63</v>
      </c>
      <c r="H16" s="155"/>
      <c r="I16" s="155"/>
      <c r="J16" s="6">
        <f>'Прил 2 (мер)'!I11</f>
        <v>2500</v>
      </c>
      <c r="K16" s="6">
        <f>'Прил 2 (мер)'!J11</f>
        <v>0</v>
      </c>
      <c r="L16" s="6">
        <f>'Прил 2 (мер)'!K11</f>
        <v>0</v>
      </c>
      <c r="M16" s="6">
        <f>'Прил 2 (мер)'!L11</f>
        <v>0</v>
      </c>
      <c r="N16" s="6">
        <f>'Прил 2 (мер)'!M11</f>
        <v>0</v>
      </c>
      <c r="O16" s="5">
        <f t="shared" ref="O16:O19" si="2">SUM(J16:N16)</f>
        <v>2500</v>
      </c>
    </row>
    <row r="17" spans="1:15" ht="28.9" customHeight="1">
      <c r="A17" s="172"/>
      <c r="B17" s="172"/>
      <c r="C17" s="172"/>
      <c r="D17" s="172"/>
      <c r="E17" s="125"/>
      <c r="F17" s="125"/>
      <c r="G17" s="130" t="s">
        <v>2</v>
      </c>
      <c r="H17" s="155"/>
      <c r="I17" s="155"/>
      <c r="J17" s="6">
        <f>'Прил 2 (мер)'!I10</f>
        <v>0</v>
      </c>
      <c r="K17" s="6">
        <f>'Прил 2 (мер)'!J10</f>
        <v>0</v>
      </c>
      <c r="L17" s="6">
        <f>'Прил 2 (мер)'!K10</f>
        <v>0</v>
      </c>
      <c r="M17" s="6">
        <f>'Прил 2 (мер)'!L10</f>
        <v>0</v>
      </c>
      <c r="N17" s="6">
        <f>'Прил 2 (мер)'!M10</f>
        <v>0</v>
      </c>
      <c r="O17" s="5">
        <f t="shared" si="2"/>
        <v>0</v>
      </c>
    </row>
    <row r="18" spans="1:15" ht="28.9" customHeight="1">
      <c r="A18" s="172"/>
      <c r="B18" s="172"/>
      <c r="C18" s="172"/>
      <c r="D18" s="172"/>
      <c r="E18" s="125"/>
      <c r="F18" s="125"/>
      <c r="G18" s="130" t="s">
        <v>64</v>
      </c>
      <c r="H18" s="155"/>
      <c r="I18" s="155"/>
      <c r="J18" s="6">
        <f>'Прил 2 (мер)'!I9</f>
        <v>4314</v>
      </c>
      <c r="K18" s="6">
        <f>'Прил 2 (мер)'!J9</f>
        <v>6193</v>
      </c>
      <c r="L18" s="6">
        <f>'Прил 2 (мер)'!K9</f>
        <v>6829</v>
      </c>
      <c r="M18" s="6">
        <f>'Прил 2 (мер)'!L9</f>
        <v>6957</v>
      </c>
      <c r="N18" s="6">
        <f>'Прил 2 (мер)'!M9</f>
        <v>7457</v>
      </c>
      <c r="O18" s="5">
        <f t="shared" si="2"/>
        <v>31750</v>
      </c>
    </row>
    <row r="19" spans="1:15">
      <c r="A19" s="172"/>
      <c r="B19" s="172"/>
      <c r="C19" s="172"/>
      <c r="D19" s="172"/>
      <c r="E19" s="125"/>
      <c r="F19" s="125"/>
      <c r="G19" s="130" t="s">
        <v>65</v>
      </c>
      <c r="H19" s="155"/>
      <c r="I19" s="155"/>
      <c r="J19" s="6">
        <v>0</v>
      </c>
      <c r="K19" s="6">
        <v>0</v>
      </c>
      <c r="L19" s="6">
        <v>0</v>
      </c>
      <c r="M19" s="6">
        <v>0</v>
      </c>
      <c r="N19" s="6">
        <v>0</v>
      </c>
      <c r="O19" s="5">
        <f t="shared" si="2"/>
        <v>0</v>
      </c>
    </row>
    <row r="20" spans="1:15" ht="81.75" customHeight="1">
      <c r="A20" s="130" t="s">
        <v>66</v>
      </c>
      <c r="B20" s="130"/>
      <c r="C20" s="130"/>
      <c r="D20" s="130"/>
      <c r="E20" s="130" t="s">
        <v>260</v>
      </c>
      <c r="F20" s="175"/>
      <c r="G20" s="175"/>
      <c r="H20" s="175"/>
      <c r="I20" s="175"/>
      <c r="J20" s="175"/>
      <c r="K20" s="175"/>
      <c r="L20" s="175"/>
      <c r="M20" s="175"/>
      <c r="N20" s="175"/>
      <c r="O20" s="175"/>
    </row>
    <row r="21" spans="1:15">
      <c r="G21" s="143"/>
      <c r="H21" s="174"/>
      <c r="I21" s="174"/>
    </row>
  </sheetData>
  <mergeCells count="32">
    <mergeCell ref="G21:I21"/>
    <mergeCell ref="E20:O20"/>
    <mergeCell ref="G11:O11"/>
    <mergeCell ref="C12:D13"/>
    <mergeCell ref="C14:D19"/>
    <mergeCell ref="A20:D20"/>
    <mergeCell ref="G12:I13"/>
    <mergeCell ref="G14:I14"/>
    <mergeCell ref="E14:F19"/>
    <mergeCell ref="A12:B19"/>
    <mergeCell ref="G15:I15"/>
    <mergeCell ref="G16:I16"/>
    <mergeCell ref="G17:I17"/>
    <mergeCell ref="G18:I18"/>
    <mergeCell ref="G19:I19"/>
    <mergeCell ref="J12:O12"/>
    <mergeCell ref="A11:F11"/>
    <mergeCell ref="E12:F13"/>
    <mergeCell ref="J1:O1"/>
    <mergeCell ref="A7:F7"/>
    <mergeCell ref="G7:O7"/>
    <mergeCell ref="A8:F8"/>
    <mergeCell ref="G8:O8"/>
    <mergeCell ref="A3:O3"/>
    <mergeCell ref="G5:O5"/>
    <mergeCell ref="G6:O6"/>
    <mergeCell ref="A9:F9"/>
    <mergeCell ref="G9:O9"/>
    <mergeCell ref="A5:F5"/>
    <mergeCell ref="A6:F6"/>
    <mergeCell ref="A10:F10"/>
    <mergeCell ref="G10:O10"/>
  </mergeCells>
  <pageMargins left="0.78740157480314965" right="0.59055118110236227" top="0.74803149606299213" bottom="0.74803149606299213" header="0.19685039370078741" footer="0.19685039370078741"/>
  <pageSetup paperSize="9" scale="90" firstPageNumber="17" orientation="landscape" useFirstPageNumber="1" verticalDpi="0" r:id="rId1"/>
  <headerFooter differentFirst="1">
    <oddHeader>&amp;C&amp;P</oddHeader>
    <firstHeader>&amp;C&amp;P</firstHeader>
  </headerFooter>
  <rowBreaks count="1" manualBreakCount="1">
    <brk id="20" max="14" man="1"/>
  </rowBreaks>
</worksheet>
</file>

<file path=xl/worksheets/sheet4.xml><?xml version="1.0" encoding="utf-8"?>
<worksheet xmlns="http://schemas.openxmlformats.org/spreadsheetml/2006/main" xmlns:r="http://schemas.openxmlformats.org/officeDocument/2006/relationships">
  <dimension ref="A1:P64"/>
  <sheetViews>
    <sheetView view="pageBreakPreview" topLeftCell="A46" zoomScale="80" zoomScaleNormal="140" zoomScaleSheetLayoutView="80" workbookViewId="0">
      <selection activeCell="Q9" sqref="Q9"/>
    </sheetView>
  </sheetViews>
  <sheetFormatPr defaultColWidth="9" defaultRowHeight="12.75"/>
  <cols>
    <col min="1" max="1" width="4.28515625" style="42" customWidth="1"/>
    <col min="2" max="3" width="8.140625" style="42" customWidth="1"/>
    <col min="4" max="6" width="7.5703125" style="42" customWidth="1"/>
    <col min="7" max="7" width="11" style="42" customWidth="1"/>
    <col min="8" max="8" width="10.28515625" style="42" customWidth="1"/>
    <col min="9" max="13" width="9.7109375" style="42" customWidth="1"/>
    <col min="14" max="15" width="13.7109375" style="42" customWidth="1"/>
    <col min="16" max="16384" width="9" style="42"/>
  </cols>
  <sheetData>
    <row r="1" spans="1:15" ht="15.75">
      <c r="A1" s="169" t="s">
        <v>79</v>
      </c>
      <c r="B1" s="169"/>
      <c r="C1" s="169"/>
      <c r="D1" s="169"/>
      <c r="E1" s="169"/>
      <c r="F1" s="169"/>
      <c r="G1" s="169"/>
      <c r="H1" s="169"/>
      <c r="I1" s="169"/>
      <c r="J1" s="169"/>
      <c r="K1" s="117"/>
      <c r="L1" s="117"/>
      <c r="M1" s="117"/>
      <c r="N1" s="117"/>
      <c r="O1" s="117"/>
    </row>
    <row r="2" spans="1:15" ht="15.75">
      <c r="A2" s="169" t="s">
        <v>200</v>
      </c>
      <c r="B2" s="169"/>
      <c r="C2" s="169"/>
      <c r="D2" s="169"/>
      <c r="E2" s="169"/>
      <c r="F2" s="169"/>
      <c r="G2" s="169"/>
      <c r="H2" s="169"/>
      <c r="I2" s="169"/>
      <c r="J2" s="169"/>
      <c r="K2" s="117"/>
      <c r="L2" s="117"/>
      <c r="M2" s="117"/>
      <c r="N2" s="117"/>
      <c r="O2" s="117"/>
    </row>
    <row r="3" spans="1:15" ht="15.75">
      <c r="A3" s="103" t="s">
        <v>80</v>
      </c>
      <c r="B3" s="103"/>
      <c r="C3" s="103"/>
      <c r="D3" s="103"/>
      <c r="E3" s="103"/>
      <c r="F3" s="103"/>
      <c r="G3" s="103"/>
      <c r="H3" s="103"/>
      <c r="I3" s="103"/>
      <c r="J3" s="103"/>
      <c r="K3" s="117"/>
      <c r="L3" s="117"/>
      <c r="M3" s="117"/>
      <c r="N3" s="117"/>
      <c r="O3" s="117"/>
    </row>
    <row r="4" spans="1:15" ht="6" customHeight="1"/>
    <row r="5" spans="1:15" ht="17.45" customHeight="1">
      <c r="A5" s="131" t="s">
        <v>24</v>
      </c>
      <c r="B5" s="130" t="s">
        <v>81</v>
      </c>
      <c r="C5" s="130"/>
      <c r="D5" s="130" t="s">
        <v>82</v>
      </c>
      <c r="E5" s="130"/>
      <c r="F5" s="130" t="s">
        <v>83</v>
      </c>
      <c r="G5" s="130" t="s">
        <v>84</v>
      </c>
      <c r="H5" s="131" t="s">
        <v>85</v>
      </c>
      <c r="I5" s="188" t="s">
        <v>228</v>
      </c>
      <c r="J5" s="219"/>
      <c r="K5" s="219"/>
      <c r="L5" s="219"/>
      <c r="M5" s="220"/>
      <c r="N5" s="131" t="s">
        <v>86</v>
      </c>
      <c r="O5" s="131" t="s">
        <v>87</v>
      </c>
    </row>
    <row r="6" spans="1:15" ht="91.9" customHeight="1">
      <c r="A6" s="163"/>
      <c r="B6" s="130"/>
      <c r="C6" s="130"/>
      <c r="D6" s="130"/>
      <c r="E6" s="130"/>
      <c r="F6" s="130"/>
      <c r="G6" s="130"/>
      <c r="H6" s="179"/>
      <c r="I6" s="4" t="s">
        <v>21</v>
      </c>
      <c r="J6" s="4" t="s">
        <v>22</v>
      </c>
      <c r="K6" s="4" t="s">
        <v>23</v>
      </c>
      <c r="L6" s="4" t="s">
        <v>202</v>
      </c>
      <c r="M6" s="4" t="s">
        <v>203</v>
      </c>
      <c r="N6" s="163"/>
      <c r="O6" s="163"/>
    </row>
    <row r="7" spans="1:15" ht="14.45" customHeight="1">
      <c r="A7" s="65">
        <v>1</v>
      </c>
      <c r="B7" s="217">
        <v>2</v>
      </c>
      <c r="C7" s="218"/>
      <c r="D7" s="217">
        <v>3</v>
      </c>
      <c r="E7" s="218"/>
      <c r="F7" s="65">
        <v>4</v>
      </c>
      <c r="G7" s="65">
        <v>5</v>
      </c>
      <c r="H7" s="66">
        <v>6</v>
      </c>
      <c r="I7" s="65">
        <v>7</v>
      </c>
      <c r="J7" s="65">
        <v>8</v>
      </c>
      <c r="K7" s="65">
        <v>9</v>
      </c>
      <c r="L7" s="65">
        <v>10</v>
      </c>
      <c r="M7" s="65">
        <v>11</v>
      </c>
      <c r="N7" s="65">
        <v>12</v>
      </c>
      <c r="O7" s="65">
        <v>13</v>
      </c>
    </row>
    <row r="8" spans="1:15" ht="14.45" customHeight="1">
      <c r="A8" s="157" t="s">
        <v>60</v>
      </c>
      <c r="B8" s="142"/>
      <c r="C8" s="141"/>
      <c r="D8" s="205" t="s">
        <v>57</v>
      </c>
      <c r="E8" s="206"/>
      <c r="F8" s="23"/>
      <c r="G8" s="24"/>
      <c r="H8" s="5">
        <f t="shared" ref="H8:J8" si="0">SUM(H9:H11)</f>
        <v>34250</v>
      </c>
      <c r="I8" s="5">
        <f t="shared" si="0"/>
        <v>6814</v>
      </c>
      <c r="J8" s="5">
        <f t="shared" si="0"/>
        <v>6193</v>
      </c>
      <c r="K8" s="5">
        <f>SUM(K9:K11)</f>
        <v>6829</v>
      </c>
      <c r="L8" s="5">
        <f>SUM(L9:L11)</f>
        <v>6957</v>
      </c>
      <c r="M8" s="5">
        <f>SUM(M9:M11)</f>
        <v>7457</v>
      </c>
      <c r="N8" s="67"/>
      <c r="O8" s="25"/>
    </row>
    <row r="9" spans="1:15" ht="72" customHeight="1">
      <c r="A9" s="164"/>
      <c r="B9" s="216"/>
      <c r="C9" s="144"/>
      <c r="D9" s="205" t="s">
        <v>64</v>
      </c>
      <c r="E9" s="206"/>
      <c r="F9" s="23" t="s">
        <v>201</v>
      </c>
      <c r="G9" s="24"/>
      <c r="H9" s="5">
        <f>SUM(I9:M9)</f>
        <v>31750</v>
      </c>
      <c r="I9" s="5">
        <f>SUM(I13+I28+I47)</f>
        <v>4314</v>
      </c>
      <c r="J9" s="5">
        <f>SUM(J13+J28+J47)</f>
        <v>6193</v>
      </c>
      <c r="K9" s="5">
        <f>SUM(K13+K28+K47)</f>
        <v>6829</v>
      </c>
      <c r="L9" s="5">
        <f>SUM(L13+L28+L47)</f>
        <v>6957</v>
      </c>
      <c r="M9" s="5">
        <f>SUM(M13+M28+M47)</f>
        <v>7457</v>
      </c>
      <c r="N9" s="25"/>
      <c r="O9" s="25"/>
    </row>
    <row r="10" spans="1:15" ht="82.15" customHeight="1">
      <c r="A10" s="164"/>
      <c r="B10" s="216"/>
      <c r="C10" s="144"/>
      <c r="D10" s="205" t="s">
        <v>2</v>
      </c>
      <c r="E10" s="206"/>
      <c r="F10" s="23" t="s">
        <v>201</v>
      </c>
      <c r="G10" s="24"/>
      <c r="H10" s="5">
        <f>SUM(I10:M10)</f>
        <v>0</v>
      </c>
      <c r="I10" s="5">
        <f>I48</f>
        <v>0</v>
      </c>
      <c r="J10" s="5">
        <f>SUM(J48)</f>
        <v>0</v>
      </c>
      <c r="K10" s="5">
        <f>SUM(K48)</f>
        <v>0</v>
      </c>
      <c r="L10" s="5">
        <f>SUM(L48)</f>
        <v>0</v>
      </c>
      <c r="M10" s="5">
        <f>SUM(M48)</f>
        <v>0</v>
      </c>
      <c r="N10" s="25"/>
      <c r="O10" s="25"/>
    </row>
    <row r="11" spans="1:15" ht="55.9" customHeight="1">
      <c r="A11" s="165"/>
      <c r="B11" s="145"/>
      <c r="C11" s="146"/>
      <c r="D11" s="205" t="s">
        <v>63</v>
      </c>
      <c r="E11" s="206"/>
      <c r="F11" s="23" t="s">
        <v>201</v>
      </c>
      <c r="G11" s="24"/>
      <c r="H11" s="5">
        <f>SUM(I11:M11)</f>
        <v>2500</v>
      </c>
      <c r="I11" s="5">
        <f>SUM(I15+I29++I49)</f>
        <v>2500</v>
      </c>
      <c r="J11" s="5">
        <f>SUM(J15+J29++J49)</f>
        <v>0</v>
      </c>
      <c r="K11" s="5">
        <f>SUM(K15+K29++K49)</f>
        <v>0</v>
      </c>
      <c r="L11" s="5">
        <f>SUM(L15+L29++L49)</f>
        <v>0</v>
      </c>
      <c r="M11" s="5">
        <f>SUM(M15+M29++M49)</f>
        <v>0</v>
      </c>
      <c r="N11" s="25"/>
      <c r="O11" s="25"/>
    </row>
    <row r="12" spans="1:15" ht="14.45" customHeight="1">
      <c r="A12" s="199" t="s">
        <v>89</v>
      </c>
      <c r="B12" s="200"/>
      <c r="C12" s="201"/>
      <c r="D12" s="205" t="s">
        <v>57</v>
      </c>
      <c r="E12" s="206"/>
      <c r="F12" s="23"/>
      <c r="G12" s="24"/>
      <c r="H12" s="5">
        <f>SUM(H13:H15)</f>
        <v>4537</v>
      </c>
      <c r="I12" s="5">
        <f t="shared" ref="I12:J12" si="1">SUM(I13:I15)</f>
        <v>853</v>
      </c>
      <c r="J12" s="5">
        <f t="shared" si="1"/>
        <v>903</v>
      </c>
      <c r="K12" s="5">
        <f>SUM(K13:K15)</f>
        <v>927</v>
      </c>
      <c r="L12" s="5">
        <f>SUM(L13:L15)</f>
        <v>927</v>
      </c>
      <c r="M12" s="5">
        <f>SUM(M13:M15)</f>
        <v>927</v>
      </c>
      <c r="N12" s="67"/>
      <c r="O12" s="25"/>
    </row>
    <row r="13" spans="1:15" ht="42.6" customHeight="1">
      <c r="A13" s="202"/>
      <c r="B13" s="203"/>
      <c r="C13" s="204"/>
      <c r="D13" s="199" t="s">
        <v>64</v>
      </c>
      <c r="E13" s="207"/>
      <c r="F13" s="212" t="s">
        <v>201</v>
      </c>
      <c r="G13" s="214"/>
      <c r="H13" s="177">
        <f>SUM(I13:M14)</f>
        <v>4437</v>
      </c>
      <c r="I13" s="177">
        <f>SUM(I17:I18,I21:I26)</f>
        <v>753</v>
      </c>
      <c r="J13" s="177">
        <f>SUM(J17:J18,J21:J26)</f>
        <v>903</v>
      </c>
      <c r="K13" s="177">
        <f>SUM(K17:K18,K21:K26)</f>
        <v>927</v>
      </c>
      <c r="L13" s="177">
        <f>SUM(L17:L18,L21:L26)</f>
        <v>927</v>
      </c>
      <c r="M13" s="177">
        <f>SUM(M17:M18,M21:M26)</f>
        <v>927</v>
      </c>
      <c r="N13" s="208"/>
      <c r="O13" s="208"/>
    </row>
    <row r="14" spans="1:15" ht="30" customHeight="1">
      <c r="A14" s="164" t="s">
        <v>51</v>
      </c>
      <c r="B14" s="143"/>
      <c r="C14" s="144"/>
      <c r="D14" s="210"/>
      <c r="E14" s="211"/>
      <c r="F14" s="213"/>
      <c r="G14" s="215"/>
      <c r="H14" s="178"/>
      <c r="I14" s="178"/>
      <c r="J14" s="178"/>
      <c r="K14" s="178"/>
      <c r="L14" s="178"/>
      <c r="M14" s="178"/>
      <c r="N14" s="209"/>
      <c r="O14" s="209"/>
    </row>
    <row r="15" spans="1:15" ht="55.9" customHeight="1">
      <c r="A15" s="223"/>
      <c r="B15" s="224"/>
      <c r="C15" s="225"/>
      <c r="D15" s="205" t="s">
        <v>63</v>
      </c>
      <c r="E15" s="206"/>
      <c r="F15" s="23" t="s">
        <v>201</v>
      </c>
      <c r="G15" s="24"/>
      <c r="H15" s="5">
        <f>H19</f>
        <v>100</v>
      </c>
      <c r="I15" s="5">
        <f t="shared" ref="I15:J15" si="2">I19</f>
        <v>100</v>
      </c>
      <c r="J15" s="5">
        <f t="shared" si="2"/>
        <v>0</v>
      </c>
      <c r="K15" s="5">
        <f>K19</f>
        <v>0</v>
      </c>
      <c r="L15" s="5">
        <f>L19</f>
        <v>0</v>
      </c>
      <c r="M15" s="5">
        <f>M19</f>
        <v>0</v>
      </c>
      <c r="N15" s="25"/>
      <c r="O15" s="25"/>
    </row>
    <row r="16" spans="1:15" ht="15">
      <c r="A16" s="166" t="s">
        <v>90</v>
      </c>
      <c r="B16" s="180"/>
      <c r="C16" s="180"/>
      <c r="D16" s="180"/>
      <c r="E16" s="180"/>
      <c r="F16" s="180"/>
      <c r="G16" s="180"/>
      <c r="H16" s="180"/>
      <c r="I16" s="180"/>
      <c r="J16" s="180"/>
      <c r="K16" s="180"/>
      <c r="L16" s="180"/>
      <c r="M16" s="180"/>
      <c r="N16" s="180"/>
      <c r="O16" s="181"/>
    </row>
    <row r="17" spans="1:16" ht="94.5" customHeight="1">
      <c r="A17" s="68" t="s">
        <v>92</v>
      </c>
      <c r="B17" s="130" t="s">
        <v>197</v>
      </c>
      <c r="C17" s="130"/>
      <c r="D17" s="130" t="s">
        <v>64</v>
      </c>
      <c r="E17" s="130"/>
      <c r="F17" s="31" t="s">
        <v>201</v>
      </c>
      <c r="G17" s="69"/>
      <c r="H17" s="6">
        <f>SUM(I17:M17)</f>
        <v>750</v>
      </c>
      <c r="I17" s="22">
        <v>150</v>
      </c>
      <c r="J17" s="22">
        <v>150</v>
      </c>
      <c r="K17" s="22">
        <v>150</v>
      </c>
      <c r="L17" s="22">
        <v>150</v>
      </c>
      <c r="M17" s="22">
        <v>150</v>
      </c>
      <c r="N17" s="33" t="s">
        <v>94</v>
      </c>
      <c r="O17" s="31" t="s">
        <v>95</v>
      </c>
    </row>
    <row r="18" spans="1:16" ht="66.599999999999994" customHeight="1">
      <c r="A18" s="182" t="s">
        <v>181</v>
      </c>
      <c r="B18" s="157" t="s">
        <v>98</v>
      </c>
      <c r="C18" s="141"/>
      <c r="D18" s="163" t="s">
        <v>64</v>
      </c>
      <c r="E18" s="163"/>
      <c r="F18" s="70" t="s">
        <v>201</v>
      </c>
      <c r="G18" s="71"/>
      <c r="H18" s="72">
        <f t="shared" ref="H18:H19" si="3">SUM(I18:M18)</f>
        <v>0</v>
      </c>
      <c r="I18" s="72">
        <v>0</v>
      </c>
      <c r="J18" s="72">
        <v>0</v>
      </c>
      <c r="K18" s="72">
        <v>0</v>
      </c>
      <c r="L18" s="72">
        <v>0</v>
      </c>
      <c r="M18" s="72">
        <v>0</v>
      </c>
      <c r="N18" s="70"/>
      <c r="O18" s="70"/>
    </row>
    <row r="19" spans="1:16" ht="114.75" customHeight="1">
      <c r="A19" s="138"/>
      <c r="B19" s="226"/>
      <c r="C19" s="227"/>
      <c r="D19" s="130" t="s">
        <v>63</v>
      </c>
      <c r="E19" s="130"/>
      <c r="F19" s="31" t="s">
        <v>201</v>
      </c>
      <c r="G19" s="25"/>
      <c r="H19" s="6">
        <f t="shared" si="3"/>
        <v>100</v>
      </c>
      <c r="I19" s="72">
        <v>100</v>
      </c>
      <c r="J19" s="72">
        <v>0</v>
      </c>
      <c r="K19" s="72">
        <v>0</v>
      </c>
      <c r="L19" s="72">
        <v>0</v>
      </c>
      <c r="M19" s="72">
        <v>0</v>
      </c>
      <c r="N19" s="73"/>
      <c r="O19" s="31"/>
    </row>
    <row r="20" spans="1:16" ht="15">
      <c r="A20" s="166" t="s">
        <v>245</v>
      </c>
      <c r="B20" s="180"/>
      <c r="C20" s="180"/>
      <c r="D20" s="180"/>
      <c r="E20" s="180"/>
      <c r="F20" s="180"/>
      <c r="G20" s="180"/>
      <c r="H20" s="180"/>
      <c r="I20" s="180"/>
      <c r="J20" s="180"/>
      <c r="K20" s="180"/>
      <c r="L20" s="180"/>
      <c r="M20" s="180"/>
      <c r="N20" s="180"/>
      <c r="O20" s="181"/>
    </row>
    <row r="21" spans="1:16" ht="99.75" customHeight="1">
      <c r="A21" s="74" t="s">
        <v>99</v>
      </c>
      <c r="B21" s="163" t="s">
        <v>101</v>
      </c>
      <c r="C21" s="163"/>
      <c r="D21" s="163" t="s">
        <v>64</v>
      </c>
      <c r="E21" s="163"/>
      <c r="F21" s="70" t="s">
        <v>201</v>
      </c>
      <c r="G21" s="71"/>
      <c r="H21" s="75">
        <f>SUM(I21:M21)</f>
        <v>673</v>
      </c>
      <c r="I21" s="72">
        <v>0</v>
      </c>
      <c r="J21" s="72">
        <v>160</v>
      </c>
      <c r="K21" s="72">
        <v>171</v>
      </c>
      <c r="L21" s="72">
        <v>171</v>
      </c>
      <c r="M21" s="72">
        <v>171</v>
      </c>
      <c r="N21" s="34" t="s">
        <v>199</v>
      </c>
      <c r="O21" s="70" t="s">
        <v>102</v>
      </c>
      <c r="P21" s="21">
        <f>SUM(I21:I26)</f>
        <v>603</v>
      </c>
    </row>
    <row r="22" spans="1:16" ht="99" customHeight="1">
      <c r="A22" s="18" t="s">
        <v>104</v>
      </c>
      <c r="B22" s="130" t="s">
        <v>103</v>
      </c>
      <c r="C22" s="130"/>
      <c r="D22" s="130" t="s">
        <v>64</v>
      </c>
      <c r="E22" s="130"/>
      <c r="F22" s="31" t="s">
        <v>201</v>
      </c>
      <c r="G22" s="25"/>
      <c r="H22" s="76">
        <f t="shared" ref="H22:H26" si="4">SUM(I22:M22)</f>
        <v>666</v>
      </c>
      <c r="I22" s="6">
        <v>150</v>
      </c>
      <c r="J22" s="6">
        <v>123</v>
      </c>
      <c r="K22" s="6">
        <v>131</v>
      </c>
      <c r="L22" s="6">
        <v>131</v>
      </c>
      <c r="M22" s="6">
        <v>131</v>
      </c>
      <c r="N22" s="33" t="s">
        <v>100</v>
      </c>
      <c r="O22" s="31" t="s">
        <v>102</v>
      </c>
    </row>
    <row r="23" spans="1:16" ht="79.5" customHeight="1">
      <c r="A23" s="77" t="s">
        <v>105</v>
      </c>
      <c r="B23" s="130" t="s">
        <v>107</v>
      </c>
      <c r="C23" s="130"/>
      <c r="D23" s="130" t="s">
        <v>64</v>
      </c>
      <c r="E23" s="130"/>
      <c r="F23" s="31" t="s">
        <v>201</v>
      </c>
      <c r="G23" s="25"/>
      <c r="H23" s="76">
        <f t="shared" si="4"/>
        <v>308</v>
      </c>
      <c r="I23" s="6">
        <v>53</v>
      </c>
      <c r="J23" s="6">
        <v>60</v>
      </c>
      <c r="K23" s="6">
        <v>65</v>
      </c>
      <c r="L23" s="6">
        <v>65</v>
      </c>
      <c r="M23" s="6">
        <v>65</v>
      </c>
      <c r="N23" s="46" t="s">
        <v>106</v>
      </c>
      <c r="O23" s="31" t="s">
        <v>102</v>
      </c>
    </row>
    <row r="24" spans="1:16" ht="75" customHeight="1">
      <c r="A24" s="18" t="s">
        <v>108</v>
      </c>
      <c r="B24" s="130" t="s">
        <v>111</v>
      </c>
      <c r="C24" s="130"/>
      <c r="D24" s="130" t="s">
        <v>64</v>
      </c>
      <c r="E24" s="130"/>
      <c r="F24" s="31" t="s">
        <v>201</v>
      </c>
      <c r="G24" s="25"/>
      <c r="H24" s="76">
        <f t="shared" si="4"/>
        <v>850</v>
      </c>
      <c r="I24" s="6">
        <v>170</v>
      </c>
      <c r="J24" s="6">
        <v>170</v>
      </c>
      <c r="K24" s="6">
        <v>170</v>
      </c>
      <c r="L24" s="6">
        <v>170</v>
      </c>
      <c r="M24" s="6">
        <v>170</v>
      </c>
      <c r="N24" s="33" t="s">
        <v>106</v>
      </c>
      <c r="O24" s="31" t="s">
        <v>102</v>
      </c>
    </row>
    <row r="25" spans="1:16" ht="70.5" customHeight="1">
      <c r="A25" s="18" t="s">
        <v>110</v>
      </c>
      <c r="B25" s="130" t="s">
        <v>113</v>
      </c>
      <c r="C25" s="130"/>
      <c r="D25" s="130" t="s">
        <v>64</v>
      </c>
      <c r="E25" s="130"/>
      <c r="F25" s="31" t="s">
        <v>201</v>
      </c>
      <c r="G25" s="25"/>
      <c r="H25" s="76">
        <f t="shared" si="4"/>
        <v>350</v>
      </c>
      <c r="I25" s="6">
        <v>70</v>
      </c>
      <c r="J25" s="6">
        <v>70</v>
      </c>
      <c r="K25" s="6">
        <v>70</v>
      </c>
      <c r="L25" s="6">
        <v>70</v>
      </c>
      <c r="M25" s="6">
        <v>70</v>
      </c>
      <c r="N25" s="33" t="s">
        <v>109</v>
      </c>
      <c r="O25" s="31" t="s">
        <v>102</v>
      </c>
    </row>
    <row r="26" spans="1:16" ht="78" customHeight="1">
      <c r="A26" s="18" t="s">
        <v>112</v>
      </c>
      <c r="B26" s="130" t="s">
        <v>114</v>
      </c>
      <c r="C26" s="130"/>
      <c r="D26" s="130" t="s">
        <v>64</v>
      </c>
      <c r="E26" s="130"/>
      <c r="F26" s="31" t="s">
        <v>201</v>
      </c>
      <c r="G26" s="25"/>
      <c r="H26" s="76">
        <f t="shared" si="4"/>
        <v>840</v>
      </c>
      <c r="I26" s="6">
        <v>160</v>
      </c>
      <c r="J26" s="6">
        <v>170</v>
      </c>
      <c r="K26" s="6">
        <v>170</v>
      </c>
      <c r="L26" s="6">
        <v>170</v>
      </c>
      <c r="M26" s="6">
        <v>170</v>
      </c>
      <c r="N26" s="33" t="s">
        <v>109</v>
      </c>
      <c r="O26" s="31" t="s">
        <v>102</v>
      </c>
    </row>
    <row r="27" spans="1:16" ht="14.45" customHeight="1">
      <c r="A27" s="199" t="s">
        <v>115</v>
      </c>
      <c r="B27" s="200"/>
      <c r="C27" s="201"/>
      <c r="D27" s="205" t="s">
        <v>57</v>
      </c>
      <c r="E27" s="206"/>
      <c r="F27" s="23"/>
      <c r="G27" s="24"/>
      <c r="H27" s="5">
        <f t="shared" ref="H27:K27" si="5">SUM(H28:H29)</f>
        <v>15676</v>
      </c>
      <c r="I27" s="5">
        <f t="shared" si="5"/>
        <v>5276</v>
      </c>
      <c r="J27" s="5">
        <f t="shared" si="5"/>
        <v>4900</v>
      </c>
      <c r="K27" s="5">
        <f t="shared" si="5"/>
        <v>5500</v>
      </c>
      <c r="L27" s="5">
        <f t="shared" ref="L27:M27" si="6">SUM(L28:L29)</f>
        <v>5600</v>
      </c>
      <c r="M27" s="5">
        <f t="shared" si="6"/>
        <v>6100</v>
      </c>
      <c r="N27" s="67"/>
      <c r="O27" s="25"/>
    </row>
    <row r="28" spans="1:16" ht="72.75" customHeight="1">
      <c r="A28" s="202"/>
      <c r="B28" s="203"/>
      <c r="C28" s="204"/>
      <c r="D28" s="199" t="s">
        <v>64</v>
      </c>
      <c r="E28" s="207"/>
      <c r="F28" s="78" t="s">
        <v>201</v>
      </c>
      <c r="G28" s="79"/>
      <c r="H28" s="80">
        <f>SUM(I28:K28)</f>
        <v>13576</v>
      </c>
      <c r="I28" s="80">
        <f>SUM(I32:I38,I42:I45)</f>
        <v>3176</v>
      </c>
      <c r="J28" s="80">
        <f>SUM(J32:J38,J42:J42)</f>
        <v>4900</v>
      </c>
      <c r="K28" s="80">
        <f>SUM(K32:K38,K42:K42)</f>
        <v>5500</v>
      </c>
      <c r="L28" s="80">
        <f>SUM(L32:L38,L42:L42)</f>
        <v>5600</v>
      </c>
      <c r="M28" s="80">
        <f>SUM(M32:M38,M42:M42)</f>
        <v>6100</v>
      </c>
      <c r="N28" s="81"/>
      <c r="O28" s="81"/>
    </row>
    <row r="29" spans="1:16" ht="140.25" customHeight="1">
      <c r="A29" s="165" t="s">
        <v>116</v>
      </c>
      <c r="B29" s="145"/>
      <c r="C29" s="146"/>
      <c r="D29" s="205" t="s">
        <v>63</v>
      </c>
      <c r="E29" s="206"/>
      <c r="F29" s="23" t="s">
        <v>201</v>
      </c>
      <c r="G29" s="24"/>
      <c r="H29" s="5">
        <f>SUM(I29:K29)</f>
        <v>2100</v>
      </c>
      <c r="I29" s="5">
        <f>I39</f>
        <v>2100</v>
      </c>
      <c r="J29" s="5">
        <f t="shared" ref="J29" si="7">J39</f>
        <v>0</v>
      </c>
      <c r="K29" s="5">
        <f>K39</f>
        <v>0</v>
      </c>
      <c r="L29" s="5">
        <f>L39</f>
        <v>0</v>
      </c>
      <c r="M29" s="5">
        <f>M39</f>
        <v>0</v>
      </c>
      <c r="N29" s="25"/>
      <c r="O29" s="25"/>
    </row>
    <row r="30" spans="1:16" ht="15">
      <c r="A30" s="166" t="s">
        <v>117</v>
      </c>
      <c r="B30" s="180"/>
      <c r="C30" s="180"/>
      <c r="D30" s="180"/>
      <c r="E30" s="180"/>
      <c r="F30" s="180"/>
      <c r="G30" s="180"/>
      <c r="H30" s="180"/>
      <c r="I30" s="180"/>
      <c r="J30" s="180"/>
      <c r="K30" s="180"/>
      <c r="L30" s="180"/>
      <c r="M30" s="180"/>
      <c r="N30" s="180"/>
      <c r="O30" s="181"/>
    </row>
    <row r="31" spans="1:16" ht="69" customHeight="1">
      <c r="A31" s="44"/>
      <c r="B31" s="195"/>
      <c r="C31" s="196"/>
      <c r="D31" s="197" t="s">
        <v>192</v>
      </c>
      <c r="E31" s="198"/>
      <c r="F31" s="82" t="s">
        <v>201</v>
      </c>
      <c r="G31" s="44"/>
      <c r="H31" s="5">
        <f t="shared" ref="H31:M31" si="8">SUM(H32:H38)</f>
        <v>12876</v>
      </c>
      <c r="I31" s="5">
        <f t="shared" si="8"/>
        <v>776</v>
      </c>
      <c r="J31" s="5">
        <f t="shared" si="8"/>
        <v>2900</v>
      </c>
      <c r="K31" s="5">
        <f t="shared" si="8"/>
        <v>3000</v>
      </c>
      <c r="L31" s="5">
        <f t="shared" si="8"/>
        <v>3100</v>
      </c>
      <c r="M31" s="5">
        <f t="shared" si="8"/>
        <v>3100</v>
      </c>
      <c r="N31" s="44"/>
      <c r="O31" s="44"/>
    </row>
    <row r="32" spans="1:16" ht="78" customHeight="1">
      <c r="A32" s="18" t="s">
        <v>118</v>
      </c>
      <c r="B32" s="130" t="s">
        <v>120</v>
      </c>
      <c r="C32" s="130"/>
      <c r="D32" s="130" t="s">
        <v>64</v>
      </c>
      <c r="E32" s="130"/>
      <c r="F32" s="31" t="s">
        <v>201</v>
      </c>
      <c r="G32" s="69"/>
      <c r="H32" s="6">
        <f>SUM(I32:M32)</f>
        <v>4000</v>
      </c>
      <c r="I32" s="22">
        <v>0</v>
      </c>
      <c r="J32" s="22">
        <v>1000</v>
      </c>
      <c r="K32" s="22">
        <v>1000</v>
      </c>
      <c r="L32" s="22">
        <v>1000</v>
      </c>
      <c r="M32" s="22">
        <v>1000</v>
      </c>
      <c r="N32" s="33" t="s">
        <v>94</v>
      </c>
      <c r="O32" s="31" t="s">
        <v>102</v>
      </c>
    </row>
    <row r="33" spans="1:16" ht="73.5" customHeight="1">
      <c r="A33" s="18" t="s">
        <v>126</v>
      </c>
      <c r="B33" s="130" t="s">
        <v>121</v>
      </c>
      <c r="C33" s="130"/>
      <c r="D33" s="130" t="s">
        <v>64</v>
      </c>
      <c r="E33" s="130"/>
      <c r="F33" s="31" t="s">
        <v>201</v>
      </c>
      <c r="G33" s="69"/>
      <c r="H33" s="6">
        <f t="shared" ref="H33:H39" si="9">SUM(I33:M33)</f>
        <v>2800</v>
      </c>
      <c r="I33" s="22">
        <v>500</v>
      </c>
      <c r="J33" s="22">
        <v>500</v>
      </c>
      <c r="K33" s="22">
        <v>600</v>
      </c>
      <c r="L33" s="22">
        <v>600</v>
      </c>
      <c r="M33" s="22">
        <v>600</v>
      </c>
      <c r="N33" s="33" t="s">
        <v>94</v>
      </c>
      <c r="O33" s="31" t="s">
        <v>102</v>
      </c>
    </row>
    <row r="34" spans="1:16" ht="80.25" customHeight="1">
      <c r="A34" s="18" t="s">
        <v>127</v>
      </c>
      <c r="B34" s="130" t="s">
        <v>122</v>
      </c>
      <c r="C34" s="130"/>
      <c r="D34" s="130" t="s">
        <v>64</v>
      </c>
      <c r="E34" s="130"/>
      <c r="F34" s="31" t="s">
        <v>201</v>
      </c>
      <c r="G34" s="69"/>
      <c r="H34" s="6">
        <f t="shared" si="9"/>
        <v>4000</v>
      </c>
      <c r="I34" s="22">
        <v>0</v>
      </c>
      <c r="J34" s="22">
        <v>1000</v>
      </c>
      <c r="K34" s="22">
        <v>1000</v>
      </c>
      <c r="L34" s="22">
        <v>1000</v>
      </c>
      <c r="M34" s="22">
        <v>1000</v>
      </c>
      <c r="N34" s="33" t="s">
        <v>94</v>
      </c>
      <c r="O34" s="31" t="s">
        <v>102</v>
      </c>
    </row>
    <row r="35" spans="1:16" ht="78.75" customHeight="1">
      <c r="A35" s="18" t="s">
        <v>128</v>
      </c>
      <c r="B35" s="130" t="s">
        <v>123</v>
      </c>
      <c r="C35" s="130"/>
      <c r="D35" s="130" t="s">
        <v>64</v>
      </c>
      <c r="E35" s="130"/>
      <c r="F35" s="31" t="s">
        <v>201</v>
      </c>
      <c r="G35" s="69"/>
      <c r="H35" s="6">
        <f t="shared" si="9"/>
        <v>480</v>
      </c>
      <c r="I35" s="22">
        <v>80</v>
      </c>
      <c r="J35" s="22">
        <v>100</v>
      </c>
      <c r="K35" s="22">
        <v>100</v>
      </c>
      <c r="L35" s="22">
        <v>100</v>
      </c>
      <c r="M35" s="22">
        <v>100</v>
      </c>
      <c r="N35" s="33" t="s">
        <v>94</v>
      </c>
      <c r="O35" s="31" t="s">
        <v>102</v>
      </c>
    </row>
    <row r="36" spans="1:16" ht="102.75" customHeight="1">
      <c r="A36" s="18" t="s">
        <v>129</v>
      </c>
      <c r="B36" s="130" t="s">
        <v>124</v>
      </c>
      <c r="C36" s="130"/>
      <c r="D36" s="130" t="s">
        <v>64</v>
      </c>
      <c r="E36" s="130"/>
      <c r="F36" s="31" t="s">
        <v>201</v>
      </c>
      <c r="G36" s="25"/>
      <c r="H36" s="75">
        <f t="shared" si="9"/>
        <v>400</v>
      </c>
      <c r="I36" s="22">
        <v>0</v>
      </c>
      <c r="J36" s="22">
        <v>100</v>
      </c>
      <c r="K36" s="22">
        <v>100</v>
      </c>
      <c r="L36" s="22">
        <v>100</v>
      </c>
      <c r="M36" s="22">
        <v>100</v>
      </c>
      <c r="N36" s="33" t="s">
        <v>119</v>
      </c>
      <c r="O36" s="31" t="s">
        <v>102</v>
      </c>
    </row>
    <row r="37" spans="1:16" ht="81.599999999999994" customHeight="1">
      <c r="A37" s="18" t="s">
        <v>281</v>
      </c>
      <c r="B37" s="130" t="s">
        <v>125</v>
      </c>
      <c r="C37" s="130"/>
      <c r="D37" s="130" t="s">
        <v>64</v>
      </c>
      <c r="E37" s="130"/>
      <c r="F37" s="31" t="s">
        <v>201</v>
      </c>
      <c r="G37" s="25"/>
      <c r="H37" s="76">
        <f t="shared" si="9"/>
        <v>1196</v>
      </c>
      <c r="I37" s="22">
        <v>196</v>
      </c>
      <c r="J37" s="22">
        <v>200</v>
      </c>
      <c r="K37" s="22">
        <v>200</v>
      </c>
      <c r="L37" s="22">
        <v>300</v>
      </c>
      <c r="M37" s="22">
        <v>300</v>
      </c>
      <c r="N37" s="33" t="s">
        <v>119</v>
      </c>
      <c r="O37" s="31" t="s">
        <v>102</v>
      </c>
    </row>
    <row r="38" spans="1:16" ht="66" customHeight="1">
      <c r="A38" s="182" t="s">
        <v>282</v>
      </c>
      <c r="B38" s="183" t="s">
        <v>280</v>
      </c>
      <c r="C38" s="184"/>
      <c r="D38" s="130" t="s">
        <v>64</v>
      </c>
      <c r="E38" s="130"/>
      <c r="F38" s="31" t="s">
        <v>201</v>
      </c>
      <c r="G38" s="25"/>
      <c r="H38" s="76">
        <f t="shared" si="9"/>
        <v>0</v>
      </c>
      <c r="I38" s="22">
        <v>0</v>
      </c>
      <c r="J38" s="22">
        <v>0</v>
      </c>
      <c r="K38" s="22">
        <v>0</v>
      </c>
      <c r="L38" s="22">
        <v>0</v>
      </c>
      <c r="M38" s="22">
        <v>0</v>
      </c>
      <c r="N38" s="31"/>
      <c r="O38" s="31"/>
    </row>
    <row r="39" spans="1:16" ht="300" customHeight="1">
      <c r="A39" s="187"/>
      <c r="B39" s="185"/>
      <c r="C39" s="186"/>
      <c r="D39" s="130" t="s">
        <v>63</v>
      </c>
      <c r="E39" s="130"/>
      <c r="F39" s="31" t="s">
        <v>201</v>
      </c>
      <c r="G39" s="25"/>
      <c r="H39" s="6">
        <f t="shared" si="9"/>
        <v>2100</v>
      </c>
      <c r="I39" s="22">
        <v>2100</v>
      </c>
      <c r="J39" s="22">
        <v>0</v>
      </c>
      <c r="K39" s="22">
        <v>0</v>
      </c>
      <c r="L39" s="22">
        <v>0</v>
      </c>
      <c r="M39" s="22">
        <v>0</v>
      </c>
      <c r="N39" s="32"/>
      <c r="O39" s="31"/>
    </row>
    <row r="40" spans="1:16" ht="28.15" customHeight="1">
      <c r="A40" s="188" t="s">
        <v>130</v>
      </c>
      <c r="B40" s="180"/>
      <c r="C40" s="180"/>
      <c r="D40" s="180"/>
      <c r="E40" s="180"/>
      <c r="F40" s="180"/>
      <c r="G40" s="180"/>
      <c r="H40" s="180"/>
      <c r="I40" s="180"/>
      <c r="J40" s="180"/>
      <c r="K40" s="180"/>
      <c r="L40" s="180"/>
      <c r="M40" s="180"/>
      <c r="N40" s="180"/>
      <c r="O40" s="181"/>
    </row>
    <row r="41" spans="1:16" ht="25.5">
      <c r="A41" s="44"/>
      <c r="B41" s="195"/>
      <c r="C41" s="196"/>
      <c r="D41" s="194" t="s">
        <v>57</v>
      </c>
      <c r="E41" s="194"/>
      <c r="F41" s="82" t="s">
        <v>201</v>
      </c>
      <c r="G41" s="44"/>
      <c r="H41" s="5">
        <f t="shared" ref="H41:M41" si="10">SUM(H42:H42)</f>
        <v>11400</v>
      </c>
      <c r="I41" s="5">
        <f>SUM(I42:I45)</f>
        <v>2400</v>
      </c>
      <c r="J41" s="5">
        <f t="shared" si="10"/>
        <v>2000</v>
      </c>
      <c r="K41" s="5">
        <f t="shared" si="10"/>
        <v>2500</v>
      </c>
      <c r="L41" s="5">
        <f t="shared" si="10"/>
        <v>2500</v>
      </c>
      <c r="M41" s="5">
        <f t="shared" si="10"/>
        <v>3000</v>
      </c>
      <c r="N41" s="44"/>
      <c r="O41" s="44"/>
    </row>
    <row r="42" spans="1:16" ht="91.5" customHeight="1">
      <c r="A42" s="18" t="s">
        <v>132</v>
      </c>
      <c r="B42" s="130" t="s">
        <v>131</v>
      </c>
      <c r="C42" s="130"/>
      <c r="D42" s="130" t="s">
        <v>64</v>
      </c>
      <c r="E42" s="130"/>
      <c r="F42" s="31" t="s">
        <v>201</v>
      </c>
      <c r="G42" s="25"/>
      <c r="H42" s="76">
        <f>SUM(I42:M42)</f>
        <v>11400</v>
      </c>
      <c r="I42" s="22">
        <v>1400</v>
      </c>
      <c r="J42" s="22">
        <v>2000</v>
      </c>
      <c r="K42" s="22">
        <v>2500</v>
      </c>
      <c r="L42" s="22">
        <v>2500</v>
      </c>
      <c r="M42" s="22">
        <v>3000</v>
      </c>
      <c r="N42" s="33" t="s">
        <v>199</v>
      </c>
      <c r="O42" s="31" t="s">
        <v>102</v>
      </c>
    </row>
    <row r="43" spans="1:16" ht="80.25" customHeight="1">
      <c r="A43" s="18" t="s">
        <v>244</v>
      </c>
      <c r="B43" s="148" t="s">
        <v>241</v>
      </c>
      <c r="C43" s="147"/>
      <c r="D43" s="130" t="s">
        <v>64</v>
      </c>
      <c r="E43" s="130"/>
      <c r="F43" s="31" t="s">
        <v>242</v>
      </c>
      <c r="G43" s="69"/>
      <c r="H43" s="6">
        <f>SUM(I43:M43)</f>
        <v>200</v>
      </c>
      <c r="I43" s="22">
        <v>200</v>
      </c>
      <c r="J43" s="22">
        <v>0</v>
      </c>
      <c r="K43" s="22">
        <v>0</v>
      </c>
      <c r="L43" s="22">
        <v>0</v>
      </c>
      <c r="M43" s="22">
        <v>0</v>
      </c>
      <c r="N43" s="33" t="s">
        <v>243</v>
      </c>
      <c r="O43" s="31" t="s">
        <v>102</v>
      </c>
    </row>
    <row r="44" spans="1:16" ht="90" customHeight="1">
      <c r="A44" s="18" t="s">
        <v>274</v>
      </c>
      <c r="B44" s="148" t="s">
        <v>275</v>
      </c>
      <c r="C44" s="147"/>
      <c r="D44" s="130" t="s">
        <v>64</v>
      </c>
      <c r="E44" s="130"/>
      <c r="F44" s="31" t="s">
        <v>242</v>
      </c>
      <c r="G44" s="69"/>
      <c r="H44" s="6">
        <f>SUM(I44:M44)</f>
        <v>400</v>
      </c>
      <c r="I44" s="22">
        <v>400</v>
      </c>
      <c r="J44" s="22">
        <v>0</v>
      </c>
      <c r="K44" s="22">
        <v>0</v>
      </c>
      <c r="L44" s="22">
        <v>0</v>
      </c>
      <c r="M44" s="22">
        <v>0</v>
      </c>
      <c r="N44" s="33" t="s">
        <v>243</v>
      </c>
      <c r="O44" s="31" t="s">
        <v>102</v>
      </c>
    </row>
    <row r="45" spans="1:16" ht="78" customHeight="1">
      <c r="A45" s="18" t="s">
        <v>283</v>
      </c>
      <c r="B45" s="130" t="s">
        <v>284</v>
      </c>
      <c r="C45" s="130"/>
      <c r="D45" s="130" t="s">
        <v>64</v>
      </c>
      <c r="E45" s="130"/>
      <c r="F45" s="31" t="s">
        <v>201</v>
      </c>
      <c r="G45" s="69"/>
      <c r="H45" s="6">
        <f>SUM(I45:M45)</f>
        <v>400</v>
      </c>
      <c r="I45" s="22">
        <v>400</v>
      </c>
      <c r="J45" s="22">
        <v>0</v>
      </c>
      <c r="K45" s="22">
        <v>0</v>
      </c>
      <c r="L45" s="22">
        <v>0</v>
      </c>
      <c r="M45" s="22">
        <v>0</v>
      </c>
      <c r="N45" s="33" t="s">
        <v>243</v>
      </c>
      <c r="O45" s="31" t="s">
        <v>102</v>
      </c>
    </row>
    <row r="46" spans="1:16" ht="14.45" customHeight="1">
      <c r="A46" s="199" t="s">
        <v>135</v>
      </c>
      <c r="B46" s="200"/>
      <c r="C46" s="201"/>
      <c r="D46" s="205" t="s">
        <v>57</v>
      </c>
      <c r="E46" s="206"/>
      <c r="F46" s="23"/>
      <c r="G46" s="24"/>
      <c r="H46" s="5">
        <f>SUM(H47:H49)</f>
        <v>1477</v>
      </c>
      <c r="I46" s="5">
        <f t="shared" ref="I46:J46" si="11">SUM(I47:I49)</f>
        <v>685</v>
      </c>
      <c r="J46" s="5">
        <f t="shared" si="11"/>
        <v>390</v>
      </c>
      <c r="K46" s="5">
        <f>SUM(K47:K49)</f>
        <v>402</v>
      </c>
      <c r="L46" s="5">
        <f>SUM(L47:L49)</f>
        <v>430</v>
      </c>
      <c r="M46" s="5">
        <f>SUM(M47:M49)</f>
        <v>430</v>
      </c>
      <c r="N46" s="67"/>
      <c r="O46" s="25"/>
    </row>
    <row r="47" spans="1:16" ht="83.25" customHeight="1">
      <c r="A47" s="202"/>
      <c r="B47" s="203"/>
      <c r="C47" s="204"/>
      <c r="D47" s="199" t="s">
        <v>64</v>
      </c>
      <c r="E47" s="207"/>
      <c r="F47" s="78" t="s">
        <v>201</v>
      </c>
      <c r="G47" s="79"/>
      <c r="H47" s="80">
        <f>SUM(I47:K47)</f>
        <v>1177</v>
      </c>
      <c r="I47" s="80">
        <f>SUM(I51:I57,I59:I62)</f>
        <v>385</v>
      </c>
      <c r="J47" s="80">
        <f t="shared" ref="J47:M47" si="12">SUM(J51:J57,J59:J62)</f>
        <v>390</v>
      </c>
      <c r="K47" s="80">
        <f t="shared" si="12"/>
        <v>402</v>
      </c>
      <c r="L47" s="80">
        <f t="shared" si="12"/>
        <v>430</v>
      </c>
      <c r="M47" s="80">
        <f t="shared" si="12"/>
        <v>430</v>
      </c>
      <c r="N47" s="81"/>
      <c r="O47" s="81"/>
    </row>
    <row r="48" spans="1:16" ht="87" customHeight="1">
      <c r="A48" s="164" t="s">
        <v>46</v>
      </c>
      <c r="B48" s="189"/>
      <c r="C48" s="190"/>
      <c r="D48" s="205" t="s">
        <v>2</v>
      </c>
      <c r="E48" s="206"/>
      <c r="F48" s="23" t="s">
        <v>201</v>
      </c>
      <c r="G48" s="24"/>
      <c r="H48" s="5">
        <f>SUM(I48:K48)</f>
        <v>0</v>
      </c>
      <c r="I48" s="5">
        <v>0</v>
      </c>
      <c r="J48" s="5">
        <v>0</v>
      </c>
      <c r="K48" s="5">
        <v>0</v>
      </c>
      <c r="L48" s="5">
        <v>0</v>
      </c>
      <c r="M48" s="5">
        <v>0</v>
      </c>
      <c r="N48" s="25"/>
      <c r="O48" s="25"/>
      <c r="P48" s="21">
        <f>SUM(I48:I49)</f>
        <v>300</v>
      </c>
    </row>
    <row r="49" spans="1:16" ht="80.45" customHeight="1">
      <c r="A49" s="191"/>
      <c r="B49" s="192"/>
      <c r="C49" s="193"/>
      <c r="D49" s="205" t="s">
        <v>63</v>
      </c>
      <c r="E49" s="206"/>
      <c r="F49" s="23" t="s">
        <v>201</v>
      </c>
      <c r="G49" s="24"/>
      <c r="H49" s="5">
        <f>SUM(I49:K49)</f>
        <v>300</v>
      </c>
      <c r="I49" s="5">
        <f>I63</f>
        <v>300</v>
      </c>
      <c r="J49" s="5">
        <f>J63</f>
        <v>0</v>
      </c>
      <c r="K49" s="5">
        <f>K63</f>
        <v>0</v>
      </c>
      <c r="L49" s="5">
        <f>L63</f>
        <v>0</v>
      </c>
      <c r="M49" s="5">
        <f>M63</f>
        <v>0</v>
      </c>
      <c r="N49" s="25"/>
      <c r="O49" s="25"/>
    </row>
    <row r="50" spans="1:16" ht="14.25" customHeight="1">
      <c r="A50" s="188" t="s">
        <v>213</v>
      </c>
      <c r="B50" s="180"/>
      <c r="C50" s="180"/>
      <c r="D50" s="180"/>
      <c r="E50" s="180"/>
      <c r="F50" s="180"/>
      <c r="G50" s="180"/>
      <c r="H50" s="180"/>
      <c r="I50" s="180"/>
      <c r="J50" s="180"/>
      <c r="K50" s="180"/>
      <c r="L50" s="180"/>
      <c r="M50" s="180"/>
      <c r="N50" s="180"/>
      <c r="O50" s="181"/>
    </row>
    <row r="51" spans="1:16" ht="76.5" customHeight="1">
      <c r="A51" s="18" t="s">
        <v>133</v>
      </c>
      <c r="B51" s="130" t="s">
        <v>137</v>
      </c>
      <c r="C51" s="130"/>
      <c r="D51" s="130" t="s">
        <v>64</v>
      </c>
      <c r="E51" s="130"/>
      <c r="F51" s="31" t="s">
        <v>201</v>
      </c>
      <c r="G51" s="25"/>
      <c r="H51" s="76">
        <f>SUM(I51:M51)</f>
        <v>169</v>
      </c>
      <c r="I51" s="22">
        <v>0</v>
      </c>
      <c r="J51" s="22">
        <v>38</v>
      </c>
      <c r="K51" s="22">
        <v>41</v>
      </c>
      <c r="L51" s="22">
        <v>45</v>
      </c>
      <c r="M51" s="22">
        <v>45</v>
      </c>
      <c r="N51" s="33" t="s">
        <v>94</v>
      </c>
      <c r="O51" s="31" t="s">
        <v>102</v>
      </c>
    </row>
    <row r="52" spans="1:16" ht="72.75" customHeight="1">
      <c r="A52" s="18" t="s">
        <v>134</v>
      </c>
      <c r="B52" s="130" t="s">
        <v>139</v>
      </c>
      <c r="C52" s="130"/>
      <c r="D52" s="130" t="s">
        <v>64</v>
      </c>
      <c r="E52" s="130"/>
      <c r="F52" s="31" t="s">
        <v>201</v>
      </c>
      <c r="G52" s="25"/>
      <c r="H52" s="76">
        <f t="shared" ref="H52:H57" si="13">SUM(I52:M52)</f>
        <v>94</v>
      </c>
      <c r="I52" s="22">
        <v>17</v>
      </c>
      <c r="J52" s="22">
        <v>18</v>
      </c>
      <c r="K52" s="22">
        <v>19</v>
      </c>
      <c r="L52" s="22">
        <v>20</v>
      </c>
      <c r="M52" s="22">
        <v>20</v>
      </c>
      <c r="N52" s="33" t="s">
        <v>94</v>
      </c>
      <c r="O52" s="31" t="s">
        <v>102</v>
      </c>
    </row>
    <row r="53" spans="1:16" ht="72" customHeight="1">
      <c r="A53" s="18" t="s">
        <v>214</v>
      </c>
      <c r="B53" s="130" t="s">
        <v>141</v>
      </c>
      <c r="C53" s="130"/>
      <c r="D53" s="130" t="s">
        <v>64</v>
      </c>
      <c r="E53" s="130"/>
      <c r="F53" s="31" t="s">
        <v>201</v>
      </c>
      <c r="G53" s="25"/>
      <c r="H53" s="76">
        <f t="shared" si="13"/>
        <v>92</v>
      </c>
      <c r="I53" s="22">
        <v>0</v>
      </c>
      <c r="J53" s="22">
        <v>19</v>
      </c>
      <c r="K53" s="22">
        <v>23</v>
      </c>
      <c r="L53" s="22">
        <v>25</v>
      </c>
      <c r="M53" s="22">
        <v>25</v>
      </c>
      <c r="N53" s="33" t="s">
        <v>94</v>
      </c>
      <c r="O53" s="31" t="s">
        <v>102</v>
      </c>
    </row>
    <row r="54" spans="1:16" ht="117" customHeight="1">
      <c r="A54" s="18" t="s">
        <v>215</v>
      </c>
      <c r="B54" s="130" t="s">
        <v>276</v>
      </c>
      <c r="C54" s="130"/>
      <c r="D54" s="130" t="s">
        <v>64</v>
      </c>
      <c r="E54" s="130"/>
      <c r="F54" s="31" t="s">
        <v>201</v>
      </c>
      <c r="G54" s="25"/>
      <c r="H54" s="76">
        <f t="shared" si="13"/>
        <v>300</v>
      </c>
      <c r="I54" s="22">
        <v>66</v>
      </c>
      <c r="J54" s="22">
        <v>55</v>
      </c>
      <c r="K54" s="22">
        <v>59</v>
      </c>
      <c r="L54" s="22">
        <v>60</v>
      </c>
      <c r="M54" s="22">
        <v>60</v>
      </c>
      <c r="N54" s="33" t="s">
        <v>94</v>
      </c>
      <c r="O54" s="31" t="s">
        <v>102</v>
      </c>
    </row>
    <row r="55" spans="1:16" ht="84" customHeight="1">
      <c r="A55" s="18" t="s">
        <v>216</v>
      </c>
      <c r="B55" s="130" t="s">
        <v>143</v>
      </c>
      <c r="C55" s="130"/>
      <c r="D55" s="130" t="s">
        <v>64</v>
      </c>
      <c r="E55" s="130"/>
      <c r="F55" s="31" t="s">
        <v>201</v>
      </c>
      <c r="G55" s="25"/>
      <c r="H55" s="76">
        <f t="shared" si="13"/>
        <v>400</v>
      </c>
      <c r="I55" s="22">
        <v>80</v>
      </c>
      <c r="J55" s="22">
        <v>80</v>
      </c>
      <c r="K55" s="22">
        <v>80</v>
      </c>
      <c r="L55" s="22">
        <v>80</v>
      </c>
      <c r="M55" s="22">
        <v>80</v>
      </c>
      <c r="N55" s="33" t="s">
        <v>94</v>
      </c>
      <c r="O55" s="31" t="s">
        <v>102</v>
      </c>
    </row>
    <row r="56" spans="1:16" ht="149.25" customHeight="1">
      <c r="A56" s="18" t="s">
        <v>217</v>
      </c>
      <c r="B56" s="221" t="s">
        <v>292</v>
      </c>
      <c r="C56" s="222"/>
      <c r="D56" s="130" t="s">
        <v>64</v>
      </c>
      <c r="E56" s="130"/>
      <c r="F56" s="31" t="s">
        <v>201</v>
      </c>
      <c r="G56" s="25"/>
      <c r="H56" s="76">
        <f t="shared" si="13"/>
        <v>165</v>
      </c>
      <c r="I56" s="22">
        <v>45</v>
      </c>
      <c r="J56" s="22">
        <v>30</v>
      </c>
      <c r="K56" s="22">
        <v>30</v>
      </c>
      <c r="L56" s="22">
        <v>30</v>
      </c>
      <c r="M56" s="22">
        <v>30</v>
      </c>
      <c r="N56" s="33" t="s">
        <v>94</v>
      </c>
      <c r="O56" s="31" t="s">
        <v>102</v>
      </c>
    </row>
    <row r="57" spans="1:16" ht="73.5" customHeight="1">
      <c r="A57" s="18" t="s">
        <v>218</v>
      </c>
      <c r="B57" s="221" t="s">
        <v>144</v>
      </c>
      <c r="C57" s="222"/>
      <c r="D57" s="130" t="s">
        <v>64</v>
      </c>
      <c r="E57" s="130"/>
      <c r="F57" s="31" t="s">
        <v>201</v>
      </c>
      <c r="G57" s="25"/>
      <c r="H57" s="76">
        <f t="shared" si="13"/>
        <v>237</v>
      </c>
      <c r="I57" s="22">
        <v>67</v>
      </c>
      <c r="J57" s="22">
        <v>40</v>
      </c>
      <c r="K57" s="22">
        <v>40</v>
      </c>
      <c r="L57" s="22">
        <v>45</v>
      </c>
      <c r="M57" s="22">
        <v>45</v>
      </c>
      <c r="N57" s="33" t="s">
        <v>94</v>
      </c>
      <c r="O57" s="31" t="s">
        <v>102</v>
      </c>
    </row>
    <row r="58" spans="1:16" ht="14.25" customHeight="1">
      <c r="A58" s="188" t="s">
        <v>219</v>
      </c>
      <c r="B58" s="180"/>
      <c r="C58" s="180"/>
      <c r="D58" s="180"/>
      <c r="E58" s="180"/>
      <c r="F58" s="180"/>
      <c r="G58" s="180"/>
      <c r="H58" s="180"/>
      <c r="I58" s="180"/>
      <c r="J58" s="180"/>
      <c r="K58" s="180"/>
      <c r="L58" s="180"/>
      <c r="M58" s="180"/>
      <c r="N58" s="180"/>
      <c r="O58" s="181"/>
    </row>
    <row r="59" spans="1:16" ht="72.75" customHeight="1">
      <c r="A59" s="83" t="s">
        <v>136</v>
      </c>
      <c r="B59" s="221" t="s">
        <v>147</v>
      </c>
      <c r="C59" s="222"/>
      <c r="D59" s="130" t="s">
        <v>64</v>
      </c>
      <c r="E59" s="130"/>
      <c r="F59" s="31" t="s">
        <v>201</v>
      </c>
      <c r="G59" s="25"/>
      <c r="H59" s="76">
        <f>SUM(I59:M59)</f>
        <v>110</v>
      </c>
      <c r="I59" s="22">
        <v>20</v>
      </c>
      <c r="J59" s="22">
        <v>20</v>
      </c>
      <c r="K59" s="22">
        <v>20</v>
      </c>
      <c r="L59" s="22">
        <v>25</v>
      </c>
      <c r="M59" s="22">
        <v>25</v>
      </c>
      <c r="N59" s="33" t="s">
        <v>146</v>
      </c>
      <c r="O59" s="31" t="s">
        <v>102</v>
      </c>
      <c r="P59" s="21">
        <f>SUM(I59:I61)</f>
        <v>110</v>
      </c>
    </row>
    <row r="60" spans="1:16" ht="72" customHeight="1">
      <c r="A60" s="18" t="s">
        <v>138</v>
      </c>
      <c r="B60" s="221" t="s">
        <v>148</v>
      </c>
      <c r="C60" s="222"/>
      <c r="D60" s="130" t="s">
        <v>64</v>
      </c>
      <c r="E60" s="130"/>
      <c r="F60" s="31" t="s">
        <v>201</v>
      </c>
      <c r="G60" s="25"/>
      <c r="H60" s="76">
        <f t="shared" ref="H60:H61" si="14">SUM(I60:M60)</f>
        <v>310</v>
      </c>
      <c r="I60" s="22">
        <v>60</v>
      </c>
      <c r="J60" s="22">
        <v>60</v>
      </c>
      <c r="K60" s="22">
        <v>60</v>
      </c>
      <c r="L60" s="22">
        <v>65</v>
      </c>
      <c r="M60" s="22">
        <v>65</v>
      </c>
      <c r="N60" s="33" t="s">
        <v>146</v>
      </c>
      <c r="O60" s="31" t="s">
        <v>102</v>
      </c>
    </row>
    <row r="61" spans="1:16" ht="72" customHeight="1">
      <c r="A61" s="18" t="s">
        <v>140</v>
      </c>
      <c r="B61" s="221" t="s">
        <v>198</v>
      </c>
      <c r="C61" s="222"/>
      <c r="D61" s="130" t="s">
        <v>64</v>
      </c>
      <c r="E61" s="130"/>
      <c r="F61" s="31" t="s">
        <v>201</v>
      </c>
      <c r="G61" s="25"/>
      <c r="H61" s="76">
        <f t="shared" si="14"/>
        <v>160</v>
      </c>
      <c r="I61" s="22">
        <v>30</v>
      </c>
      <c r="J61" s="22">
        <v>30</v>
      </c>
      <c r="K61" s="22">
        <v>30</v>
      </c>
      <c r="L61" s="22">
        <v>35</v>
      </c>
      <c r="M61" s="22">
        <v>35</v>
      </c>
      <c r="N61" s="33" t="s">
        <v>146</v>
      </c>
      <c r="O61" s="31" t="s">
        <v>102</v>
      </c>
    </row>
    <row r="62" spans="1:16" ht="70.5" customHeight="1">
      <c r="A62" s="176" t="s">
        <v>142</v>
      </c>
      <c r="B62" s="221" t="s">
        <v>145</v>
      </c>
      <c r="C62" s="222"/>
      <c r="D62" s="130" t="s">
        <v>64</v>
      </c>
      <c r="E62" s="130"/>
      <c r="F62" s="31" t="s">
        <v>201</v>
      </c>
      <c r="G62" s="25"/>
      <c r="H62" s="76">
        <f>SUM(I62:M62)</f>
        <v>0</v>
      </c>
      <c r="I62" s="22">
        <v>0</v>
      </c>
      <c r="J62" s="22">
        <v>0</v>
      </c>
      <c r="K62" s="22">
        <v>0</v>
      </c>
      <c r="L62" s="22">
        <v>0</v>
      </c>
      <c r="M62" s="22">
        <v>0</v>
      </c>
      <c r="N62" s="33"/>
      <c r="O62" s="31"/>
    </row>
    <row r="63" spans="1:16" ht="126.75" customHeight="1">
      <c r="A63" s="176"/>
      <c r="B63" s="222"/>
      <c r="C63" s="222"/>
      <c r="D63" s="130" t="s">
        <v>63</v>
      </c>
      <c r="E63" s="130"/>
      <c r="F63" s="31" t="s">
        <v>201</v>
      </c>
      <c r="G63" s="25"/>
      <c r="H63" s="6">
        <f>SUM(I63:M63)</f>
        <v>300</v>
      </c>
      <c r="I63" s="22">
        <v>300</v>
      </c>
      <c r="J63" s="22">
        <v>0</v>
      </c>
      <c r="K63" s="22">
        <v>0</v>
      </c>
      <c r="L63" s="22">
        <v>0</v>
      </c>
      <c r="M63" s="22">
        <v>0</v>
      </c>
      <c r="N63" s="33" t="s">
        <v>146</v>
      </c>
      <c r="O63" s="31" t="s">
        <v>294</v>
      </c>
    </row>
    <row r="64" spans="1:16">
      <c r="A64" s="84"/>
    </row>
  </sheetData>
  <mergeCells count="121">
    <mergeCell ref="B61:C61"/>
    <mergeCell ref="D61:E61"/>
    <mergeCell ref="D36:E36"/>
    <mergeCell ref="B32:C32"/>
    <mergeCell ref="B62:C63"/>
    <mergeCell ref="A58:O58"/>
    <mergeCell ref="D62:E62"/>
    <mergeCell ref="D63:E63"/>
    <mergeCell ref="B59:C59"/>
    <mergeCell ref="D59:E59"/>
    <mergeCell ref="B60:C60"/>
    <mergeCell ref="D60:E60"/>
    <mergeCell ref="D49:E49"/>
    <mergeCell ref="D48:E48"/>
    <mergeCell ref="A46:C47"/>
    <mergeCell ref="D46:E46"/>
    <mergeCell ref="D47:E47"/>
    <mergeCell ref="B53:C53"/>
    <mergeCell ref="D53:E53"/>
    <mergeCell ref="B51:C51"/>
    <mergeCell ref="B57:C57"/>
    <mergeCell ref="D57:E57"/>
    <mergeCell ref="D54:E54"/>
    <mergeCell ref="B55:C55"/>
    <mergeCell ref="D55:E55"/>
    <mergeCell ref="B56:C56"/>
    <mergeCell ref="D56:E56"/>
    <mergeCell ref="A14:C15"/>
    <mergeCell ref="A12:C13"/>
    <mergeCell ref="D12:E12"/>
    <mergeCell ref="D15:E15"/>
    <mergeCell ref="D18:E18"/>
    <mergeCell ref="D19:E19"/>
    <mergeCell ref="D21:E21"/>
    <mergeCell ref="B21:C21"/>
    <mergeCell ref="B22:C22"/>
    <mergeCell ref="D22:E22"/>
    <mergeCell ref="B18:C19"/>
    <mergeCell ref="A20:O20"/>
    <mergeCell ref="A16:O16"/>
    <mergeCell ref="B17:C17"/>
    <mergeCell ref="D17:E17"/>
    <mergeCell ref="B25:C25"/>
    <mergeCell ref="B26:C26"/>
    <mergeCell ref="O5:O6"/>
    <mergeCell ref="A1:O1"/>
    <mergeCell ref="A2:O2"/>
    <mergeCell ref="A3:O3"/>
    <mergeCell ref="A8:C11"/>
    <mergeCell ref="A5:A6"/>
    <mergeCell ref="B5:C6"/>
    <mergeCell ref="F5:F6"/>
    <mergeCell ref="G5:G6"/>
    <mergeCell ref="D9:E9"/>
    <mergeCell ref="D5:E6"/>
    <mergeCell ref="N5:N6"/>
    <mergeCell ref="B7:C7"/>
    <mergeCell ref="D7:E7"/>
    <mergeCell ref="D10:E10"/>
    <mergeCell ref="D11:E11"/>
    <mergeCell ref="D8:E8"/>
    <mergeCell ref="I5:M5"/>
    <mergeCell ref="O13:O14"/>
    <mergeCell ref="I13:I14"/>
    <mergeCell ref="J13:J14"/>
    <mergeCell ref="K13:K14"/>
    <mergeCell ref="N13:N14"/>
    <mergeCell ref="D13:E14"/>
    <mergeCell ref="F13:F14"/>
    <mergeCell ref="G13:G14"/>
    <mergeCell ref="H13:H14"/>
    <mergeCell ref="B23:C23"/>
    <mergeCell ref="B24:C24"/>
    <mergeCell ref="A27:C28"/>
    <mergeCell ref="D27:E27"/>
    <mergeCell ref="D28:E28"/>
    <mergeCell ref="D29:E29"/>
    <mergeCell ref="D23:E23"/>
    <mergeCell ref="D24:E24"/>
    <mergeCell ref="A29:C29"/>
    <mergeCell ref="D26:E26"/>
    <mergeCell ref="D25:E25"/>
    <mergeCell ref="D52:E52"/>
    <mergeCell ref="A48:C49"/>
    <mergeCell ref="D41:E41"/>
    <mergeCell ref="B41:C41"/>
    <mergeCell ref="B42:C42"/>
    <mergeCell ref="D42:E42"/>
    <mergeCell ref="A50:O50"/>
    <mergeCell ref="D31:E31"/>
    <mergeCell ref="B31:C31"/>
    <mergeCell ref="B43:C43"/>
    <mergeCell ref="D43:E43"/>
    <mergeCell ref="B44:C44"/>
    <mergeCell ref="D44:E44"/>
    <mergeCell ref="B45:C45"/>
    <mergeCell ref="D45:E45"/>
    <mergeCell ref="A62:A63"/>
    <mergeCell ref="L13:L14"/>
    <mergeCell ref="M13:M14"/>
    <mergeCell ref="H5:H6"/>
    <mergeCell ref="A30:O30"/>
    <mergeCell ref="B34:C34"/>
    <mergeCell ref="D34:E34"/>
    <mergeCell ref="B35:C35"/>
    <mergeCell ref="D35:E35"/>
    <mergeCell ref="B36:C36"/>
    <mergeCell ref="D32:E32"/>
    <mergeCell ref="B33:C33"/>
    <mergeCell ref="D33:E33"/>
    <mergeCell ref="A18:A19"/>
    <mergeCell ref="B54:C54"/>
    <mergeCell ref="B38:C39"/>
    <mergeCell ref="A38:A39"/>
    <mergeCell ref="D39:E39"/>
    <mergeCell ref="D38:E38"/>
    <mergeCell ref="B37:C37"/>
    <mergeCell ref="D37:E37"/>
    <mergeCell ref="A40:O40"/>
    <mergeCell ref="D51:E51"/>
    <mergeCell ref="B52:C52"/>
  </mergeCells>
  <pageMargins left="0.78740157480314965" right="0.59055118110236227" top="0.74803149606299213" bottom="0.70866141732283472" header="0.19685039370078741" footer="0.27559055118110237"/>
  <pageSetup paperSize="9" scale="89" firstPageNumber="19" orientation="landscape" useFirstPageNumber="1" verticalDpi="0" r:id="rId1"/>
  <headerFooter differentFirst="1">
    <oddHeader>&amp;C&amp;P</oddHeader>
    <firstHeader>&amp;C&amp;P</firstHeader>
  </headerFooter>
  <rowBreaks count="8" manualBreakCount="8">
    <brk id="15" max="14" man="1"/>
    <brk id="22" max="14" man="1"/>
    <brk id="29" max="14" man="1"/>
    <brk id="36" max="14" man="1"/>
    <brk id="39" max="14" man="1"/>
    <brk id="47" max="14" man="1"/>
    <brk id="53" max="14" man="1"/>
    <brk id="57" max="14" man="1"/>
  </rowBreaks>
</worksheet>
</file>

<file path=xl/worksheets/sheet5.xml><?xml version="1.0" encoding="utf-8"?>
<worksheet xmlns="http://schemas.openxmlformats.org/spreadsheetml/2006/main" xmlns:r="http://schemas.openxmlformats.org/officeDocument/2006/relationships">
  <dimension ref="A1:Q21"/>
  <sheetViews>
    <sheetView topLeftCell="A10" zoomScale="130" zoomScaleNormal="130" zoomScaleSheetLayoutView="90" workbookViewId="0">
      <selection activeCell="Q14" sqref="Q14"/>
    </sheetView>
  </sheetViews>
  <sheetFormatPr defaultColWidth="9" defaultRowHeight="15.75"/>
  <cols>
    <col min="1" max="2" width="8.42578125" style="1" customWidth="1"/>
    <col min="3" max="4" width="8.140625" style="1" customWidth="1"/>
    <col min="5" max="6" width="7" style="1" customWidth="1"/>
    <col min="7" max="9" width="11.42578125" style="1" customWidth="1"/>
    <col min="10" max="14" width="9.7109375" style="1" customWidth="1"/>
    <col min="15" max="15" width="10" style="1" customWidth="1"/>
    <col min="16" max="16384" width="9" style="1"/>
  </cols>
  <sheetData>
    <row r="1" spans="1:17" ht="50.25" customHeight="1">
      <c r="H1" s="2"/>
      <c r="I1" s="28"/>
      <c r="J1" s="173" t="s">
        <v>209</v>
      </c>
      <c r="K1" s="173"/>
      <c r="L1" s="173"/>
      <c r="M1" s="173"/>
      <c r="N1" s="173"/>
      <c r="O1" s="173"/>
    </row>
    <row r="3" spans="1:17">
      <c r="A3" s="169" t="s">
        <v>190</v>
      </c>
      <c r="B3" s="169"/>
      <c r="C3" s="169"/>
      <c r="D3" s="169"/>
      <c r="E3" s="169"/>
      <c r="F3" s="169"/>
      <c r="G3" s="169"/>
      <c r="H3" s="169"/>
      <c r="I3" s="169"/>
      <c r="J3" s="169"/>
      <c r="K3" s="170"/>
      <c r="L3" s="170"/>
      <c r="M3" s="170"/>
      <c r="N3" s="170"/>
      <c r="O3" s="104"/>
    </row>
    <row r="4" spans="1:17" ht="6" customHeight="1"/>
    <row r="5" spans="1:17" ht="14.45" customHeight="1">
      <c r="A5" s="130" t="s">
        <v>67</v>
      </c>
      <c r="B5" s="130"/>
      <c r="C5" s="130"/>
      <c r="D5" s="130"/>
      <c r="E5" s="130"/>
      <c r="F5" s="130"/>
      <c r="G5" s="148" t="s">
        <v>149</v>
      </c>
      <c r="H5" s="158"/>
      <c r="I5" s="158"/>
      <c r="J5" s="158"/>
      <c r="K5" s="158"/>
      <c r="L5" s="158"/>
      <c r="M5" s="158"/>
      <c r="N5" s="158"/>
      <c r="O5" s="147"/>
    </row>
    <row r="6" spans="1:17" ht="28.15" customHeight="1">
      <c r="A6" s="130" t="s">
        <v>68</v>
      </c>
      <c r="B6" s="130"/>
      <c r="C6" s="130"/>
      <c r="D6" s="130"/>
      <c r="E6" s="130"/>
      <c r="F6" s="130"/>
      <c r="G6" s="148" t="s">
        <v>150</v>
      </c>
      <c r="H6" s="158"/>
      <c r="I6" s="158"/>
      <c r="J6" s="158"/>
      <c r="K6" s="158"/>
      <c r="L6" s="158"/>
      <c r="M6" s="158"/>
      <c r="N6" s="158"/>
      <c r="O6" s="147"/>
    </row>
    <row r="7" spans="1:17" ht="14.45" customHeight="1">
      <c r="A7" s="130" t="s">
        <v>70</v>
      </c>
      <c r="B7" s="130"/>
      <c r="C7" s="130"/>
      <c r="D7" s="130"/>
      <c r="E7" s="130"/>
      <c r="F7" s="130"/>
      <c r="G7" s="148" t="s">
        <v>75</v>
      </c>
      <c r="H7" s="158"/>
      <c r="I7" s="158"/>
      <c r="J7" s="158"/>
      <c r="K7" s="158"/>
      <c r="L7" s="158"/>
      <c r="M7" s="158"/>
      <c r="N7" s="158"/>
      <c r="O7" s="147"/>
    </row>
    <row r="8" spans="1:17" ht="14.45" customHeight="1">
      <c r="A8" s="130" t="s">
        <v>71</v>
      </c>
      <c r="B8" s="130"/>
      <c r="C8" s="130"/>
      <c r="D8" s="130"/>
      <c r="E8" s="130"/>
      <c r="F8" s="130"/>
      <c r="G8" s="148" t="s">
        <v>185</v>
      </c>
      <c r="H8" s="158"/>
      <c r="I8" s="158"/>
      <c r="J8" s="158"/>
      <c r="K8" s="158"/>
      <c r="L8" s="158"/>
      <c r="M8" s="158"/>
      <c r="N8" s="158"/>
      <c r="O8" s="147"/>
    </row>
    <row r="9" spans="1:17" ht="14.45" customHeight="1">
      <c r="A9" s="130" t="s">
        <v>72</v>
      </c>
      <c r="B9" s="130"/>
      <c r="C9" s="130"/>
      <c r="D9" s="130"/>
      <c r="E9" s="130"/>
      <c r="F9" s="130"/>
      <c r="G9" s="148" t="s">
        <v>75</v>
      </c>
      <c r="H9" s="158"/>
      <c r="I9" s="158"/>
      <c r="J9" s="158"/>
      <c r="K9" s="158"/>
      <c r="L9" s="158"/>
      <c r="M9" s="158"/>
      <c r="N9" s="158"/>
      <c r="O9" s="147"/>
    </row>
    <row r="10" spans="1:17" ht="69" customHeight="1">
      <c r="A10" s="130" t="s">
        <v>69</v>
      </c>
      <c r="B10" s="130"/>
      <c r="C10" s="130"/>
      <c r="D10" s="130"/>
      <c r="E10" s="130"/>
      <c r="F10" s="130"/>
      <c r="G10" s="148" t="s">
        <v>151</v>
      </c>
      <c r="H10" s="158"/>
      <c r="I10" s="158"/>
      <c r="J10" s="158"/>
      <c r="K10" s="158"/>
      <c r="L10" s="158"/>
      <c r="M10" s="158"/>
      <c r="N10" s="158"/>
      <c r="O10" s="147"/>
    </row>
    <row r="11" spans="1:17" ht="14.45" customHeight="1">
      <c r="A11" s="130" t="s">
        <v>78</v>
      </c>
      <c r="B11" s="130"/>
      <c r="C11" s="130"/>
      <c r="D11" s="130"/>
      <c r="E11" s="130"/>
      <c r="F11" s="130"/>
      <c r="G11" s="148" t="s">
        <v>208</v>
      </c>
      <c r="H11" s="158"/>
      <c r="I11" s="158"/>
      <c r="J11" s="158"/>
      <c r="K11" s="158"/>
      <c r="L11" s="158"/>
      <c r="M11" s="158"/>
      <c r="N11" s="158"/>
      <c r="O11" s="147"/>
    </row>
    <row r="12" spans="1:17" ht="17.45" customHeight="1">
      <c r="A12" s="130" t="s">
        <v>188</v>
      </c>
      <c r="B12" s="172"/>
      <c r="C12" s="130" t="s">
        <v>67</v>
      </c>
      <c r="D12" s="172"/>
      <c r="E12" s="130" t="s">
        <v>59</v>
      </c>
      <c r="F12" s="172"/>
      <c r="G12" s="130" t="s">
        <v>58</v>
      </c>
      <c r="H12" s="172"/>
      <c r="I12" s="172"/>
      <c r="J12" s="130" t="s">
        <v>0</v>
      </c>
      <c r="K12" s="130"/>
      <c r="L12" s="130"/>
      <c r="M12" s="130"/>
      <c r="N12" s="130"/>
      <c r="O12" s="130"/>
      <c r="P12" s="3"/>
      <c r="Q12" s="3"/>
    </row>
    <row r="13" spans="1:17" ht="75.75" customHeight="1">
      <c r="A13" s="172"/>
      <c r="B13" s="172"/>
      <c r="C13" s="172"/>
      <c r="D13" s="172"/>
      <c r="E13" s="172"/>
      <c r="F13" s="172"/>
      <c r="G13" s="172"/>
      <c r="H13" s="172"/>
      <c r="I13" s="172"/>
      <c r="J13" s="4" t="s">
        <v>21</v>
      </c>
      <c r="K13" s="4" t="s">
        <v>22</v>
      </c>
      <c r="L13" s="4" t="s">
        <v>23</v>
      </c>
      <c r="M13" s="4" t="s">
        <v>202</v>
      </c>
      <c r="N13" s="4" t="s">
        <v>203</v>
      </c>
      <c r="O13" s="4" t="s">
        <v>57</v>
      </c>
    </row>
    <row r="14" spans="1:17" ht="28.15" customHeight="1">
      <c r="A14" s="172"/>
      <c r="B14" s="172"/>
      <c r="C14" s="130" t="s">
        <v>152</v>
      </c>
      <c r="D14" s="130"/>
      <c r="E14" s="130" t="s">
        <v>3</v>
      </c>
      <c r="F14" s="130"/>
      <c r="G14" s="130" t="s">
        <v>61</v>
      </c>
      <c r="H14" s="155"/>
      <c r="I14" s="155"/>
      <c r="J14" s="27">
        <f t="shared" ref="J14:O14" si="0">SUM(J15:J18)</f>
        <v>237780.3</v>
      </c>
      <c r="K14" s="27">
        <f t="shared" si="0"/>
        <v>240578.4</v>
      </c>
      <c r="L14" s="27">
        <f t="shared" si="0"/>
        <v>244978.4</v>
      </c>
      <c r="M14" s="27">
        <f t="shared" si="0"/>
        <v>244978.4</v>
      </c>
      <c r="N14" s="27">
        <f t="shared" si="0"/>
        <v>244978.4</v>
      </c>
      <c r="O14" s="27">
        <f t="shared" si="0"/>
        <v>1213293.8999999999</v>
      </c>
    </row>
    <row r="15" spans="1:17" ht="15.6" customHeight="1">
      <c r="A15" s="172"/>
      <c r="B15" s="172"/>
      <c r="C15" s="172"/>
      <c r="D15" s="172"/>
      <c r="E15" s="125"/>
      <c r="F15" s="125"/>
      <c r="G15" s="130" t="s">
        <v>62</v>
      </c>
      <c r="H15" s="155"/>
      <c r="I15" s="155"/>
      <c r="J15" s="55">
        <v>0</v>
      </c>
      <c r="K15" s="55">
        <v>0</v>
      </c>
      <c r="L15" s="55">
        <v>0</v>
      </c>
      <c r="M15" s="55">
        <v>0</v>
      </c>
      <c r="N15" s="55">
        <v>0</v>
      </c>
      <c r="O15" s="27">
        <f>SUM(J15:N15)</f>
        <v>0</v>
      </c>
    </row>
    <row r="16" spans="1:17" ht="15.6" customHeight="1">
      <c r="A16" s="172"/>
      <c r="B16" s="172"/>
      <c r="C16" s="172"/>
      <c r="D16" s="172"/>
      <c r="E16" s="125"/>
      <c r="F16" s="125"/>
      <c r="G16" s="130" t="s">
        <v>63</v>
      </c>
      <c r="H16" s="155"/>
      <c r="I16" s="155"/>
      <c r="J16" s="55">
        <f>'Прил 3 (мер)'!I10</f>
        <v>1897</v>
      </c>
      <c r="K16" s="55">
        <v>0</v>
      </c>
      <c r="L16" s="55">
        <v>0</v>
      </c>
      <c r="M16" s="55">
        <v>0</v>
      </c>
      <c r="N16" s="55">
        <v>0</v>
      </c>
      <c r="O16" s="27">
        <f t="shared" ref="O16:O19" si="1">SUM(J16:N16)</f>
        <v>1897</v>
      </c>
    </row>
    <row r="17" spans="1:15" ht="28.9" customHeight="1">
      <c r="A17" s="172"/>
      <c r="B17" s="172"/>
      <c r="C17" s="172"/>
      <c r="D17" s="172"/>
      <c r="E17" s="125"/>
      <c r="F17" s="125"/>
      <c r="G17" s="130" t="s">
        <v>2</v>
      </c>
      <c r="H17" s="155"/>
      <c r="I17" s="155"/>
      <c r="J17" s="55">
        <v>0</v>
      </c>
      <c r="K17" s="55">
        <v>0</v>
      </c>
      <c r="L17" s="55">
        <v>0</v>
      </c>
      <c r="M17" s="55">
        <v>0</v>
      </c>
      <c r="N17" s="55">
        <v>0</v>
      </c>
      <c r="O17" s="27">
        <f t="shared" si="1"/>
        <v>0</v>
      </c>
    </row>
    <row r="18" spans="1:15" ht="28.9" customHeight="1">
      <c r="A18" s="172"/>
      <c r="B18" s="172"/>
      <c r="C18" s="172"/>
      <c r="D18" s="172"/>
      <c r="E18" s="125"/>
      <c r="F18" s="125"/>
      <c r="G18" s="130" t="s">
        <v>64</v>
      </c>
      <c r="H18" s="155"/>
      <c r="I18" s="155"/>
      <c r="J18" s="55">
        <f>'Прил 3 (мер)'!I9</f>
        <v>235883.3</v>
      </c>
      <c r="K18" s="55">
        <f>'Прил 3 (мер)'!J9</f>
        <v>240578.4</v>
      </c>
      <c r="L18" s="55">
        <f>'Прил 3 (мер)'!K9</f>
        <v>244978.4</v>
      </c>
      <c r="M18" s="55">
        <f>'Прил 3 (мер)'!L9</f>
        <v>244978.4</v>
      </c>
      <c r="N18" s="55">
        <f>'Прил 3 (мер)'!M9</f>
        <v>244978.4</v>
      </c>
      <c r="O18" s="27">
        <f t="shared" si="1"/>
        <v>1211396.8999999999</v>
      </c>
    </row>
    <row r="19" spans="1:15">
      <c r="A19" s="172"/>
      <c r="B19" s="172"/>
      <c r="C19" s="172"/>
      <c r="D19" s="172"/>
      <c r="E19" s="125"/>
      <c r="F19" s="125"/>
      <c r="G19" s="130" t="s">
        <v>65</v>
      </c>
      <c r="H19" s="155"/>
      <c r="I19" s="155"/>
      <c r="J19" s="55">
        <f>'Прил 3 (мер)'!I15</f>
        <v>805</v>
      </c>
      <c r="K19" s="55">
        <v>0</v>
      </c>
      <c r="L19" s="55">
        <v>0</v>
      </c>
      <c r="M19" s="55">
        <v>0</v>
      </c>
      <c r="N19" s="55">
        <v>0</v>
      </c>
      <c r="O19" s="27">
        <f t="shared" si="1"/>
        <v>805</v>
      </c>
    </row>
    <row r="20" spans="1:15" ht="171.75" customHeight="1">
      <c r="A20" s="130" t="s">
        <v>66</v>
      </c>
      <c r="B20" s="130"/>
      <c r="C20" s="130"/>
      <c r="D20" s="130"/>
      <c r="E20" s="130" t="s">
        <v>240</v>
      </c>
      <c r="F20" s="175"/>
      <c r="G20" s="175"/>
      <c r="H20" s="175"/>
      <c r="I20" s="175"/>
      <c r="J20" s="175"/>
      <c r="K20" s="175"/>
      <c r="L20" s="175"/>
      <c r="M20" s="175"/>
      <c r="N20" s="175"/>
      <c r="O20" s="175"/>
    </row>
    <row r="21" spans="1:15">
      <c r="G21" s="143"/>
      <c r="H21" s="174"/>
      <c r="I21" s="174"/>
    </row>
  </sheetData>
  <mergeCells count="32">
    <mergeCell ref="G21:I21"/>
    <mergeCell ref="G15:I15"/>
    <mergeCell ref="G16:I16"/>
    <mergeCell ref="G17:I17"/>
    <mergeCell ref="G18:I18"/>
    <mergeCell ref="G19:I19"/>
    <mergeCell ref="A10:F10"/>
    <mergeCell ref="G10:O10"/>
    <mergeCell ref="A20:D20"/>
    <mergeCell ref="E20:O20"/>
    <mergeCell ref="A11:F11"/>
    <mergeCell ref="G11:O11"/>
    <mergeCell ref="A12:B19"/>
    <mergeCell ref="C12:D13"/>
    <mergeCell ref="E12:F13"/>
    <mergeCell ref="G12:I13"/>
    <mergeCell ref="J12:O12"/>
    <mergeCell ref="C14:D19"/>
    <mergeCell ref="E14:F19"/>
    <mergeCell ref="G14:I14"/>
    <mergeCell ref="A7:F7"/>
    <mergeCell ref="G7:O7"/>
    <mergeCell ref="A8:F8"/>
    <mergeCell ref="G8:O8"/>
    <mergeCell ref="A9:F9"/>
    <mergeCell ref="G9:O9"/>
    <mergeCell ref="A3:O3"/>
    <mergeCell ref="A5:F5"/>
    <mergeCell ref="G5:O5"/>
    <mergeCell ref="J1:O1"/>
    <mergeCell ref="A6:F6"/>
    <mergeCell ref="G6:O6"/>
  </mergeCells>
  <pageMargins left="0.78740157480314965" right="0.59055118110236227" top="0.74803149606299213" bottom="0.74803149606299213" header="0.19685039370078741" footer="0.19685039370078741"/>
  <pageSetup paperSize="9" scale="93" firstPageNumber="28" orientation="landscape" useFirstPageNumber="1" verticalDpi="0" r:id="rId1"/>
  <headerFooter differentFirst="1">
    <oddHeader>&amp;C&amp;P</oddHeader>
    <firstHeader>&amp;C&amp;P</firstHeader>
  </headerFooter>
</worksheet>
</file>

<file path=xl/worksheets/sheet6.xml><?xml version="1.0" encoding="utf-8"?>
<worksheet xmlns="http://schemas.openxmlformats.org/spreadsheetml/2006/main" xmlns:r="http://schemas.openxmlformats.org/officeDocument/2006/relationships">
  <dimension ref="A1:S30"/>
  <sheetViews>
    <sheetView view="pageBreakPreview" zoomScale="130" zoomScaleNormal="130" zoomScaleSheetLayoutView="130" workbookViewId="0">
      <selection activeCell="P11" sqref="P11"/>
    </sheetView>
  </sheetViews>
  <sheetFormatPr defaultColWidth="9" defaultRowHeight="12.75"/>
  <cols>
    <col min="1" max="1" width="4.140625" style="42" customWidth="1"/>
    <col min="2" max="3" width="8.140625" style="42" customWidth="1"/>
    <col min="4" max="6" width="7.5703125" style="42" customWidth="1"/>
    <col min="7" max="7" width="11" style="42" customWidth="1"/>
    <col min="8" max="8" width="10.28515625" style="42" customWidth="1"/>
    <col min="9" max="13" width="9.7109375" style="42" customWidth="1"/>
    <col min="14" max="15" width="13.7109375" style="42" customWidth="1"/>
    <col min="16" max="16" width="9.85546875" style="42" bestFit="1" customWidth="1"/>
    <col min="17" max="16384" width="9" style="42"/>
  </cols>
  <sheetData>
    <row r="1" spans="1:19" ht="15.75">
      <c r="A1" s="169" t="s">
        <v>79</v>
      </c>
      <c r="B1" s="169"/>
      <c r="C1" s="169"/>
      <c r="D1" s="169"/>
      <c r="E1" s="169"/>
      <c r="F1" s="169"/>
      <c r="G1" s="169"/>
      <c r="H1" s="169"/>
      <c r="I1" s="169"/>
      <c r="J1" s="169"/>
      <c r="K1" s="117"/>
      <c r="L1" s="117"/>
      <c r="M1" s="117"/>
      <c r="N1" s="117"/>
      <c r="O1" s="117"/>
    </row>
    <row r="2" spans="1:19" ht="15.75">
      <c r="A2" s="169" t="s">
        <v>200</v>
      </c>
      <c r="B2" s="169"/>
      <c r="C2" s="169"/>
      <c r="D2" s="169"/>
      <c r="E2" s="169"/>
      <c r="F2" s="169"/>
      <c r="G2" s="169"/>
      <c r="H2" s="169"/>
      <c r="I2" s="169"/>
      <c r="J2" s="169"/>
      <c r="K2" s="117"/>
      <c r="L2" s="117"/>
      <c r="M2" s="117"/>
      <c r="N2" s="117"/>
      <c r="O2" s="117"/>
    </row>
    <row r="3" spans="1:19" ht="15.75">
      <c r="A3" s="229" t="s">
        <v>153</v>
      </c>
      <c r="B3" s="169"/>
      <c r="C3" s="169"/>
      <c r="D3" s="169"/>
      <c r="E3" s="169"/>
      <c r="F3" s="169"/>
      <c r="G3" s="169"/>
      <c r="H3" s="169"/>
      <c r="I3" s="169"/>
      <c r="J3" s="169"/>
      <c r="K3" s="169"/>
      <c r="L3" s="169"/>
      <c r="M3" s="169"/>
      <c r="N3" s="169"/>
      <c r="O3" s="169"/>
    </row>
    <row r="4" spans="1:19" ht="6" customHeight="1"/>
    <row r="5" spans="1:19" ht="17.45" customHeight="1">
      <c r="A5" s="131" t="s">
        <v>24</v>
      </c>
      <c r="B5" s="130" t="s">
        <v>81</v>
      </c>
      <c r="C5" s="130"/>
      <c r="D5" s="130" t="s">
        <v>82</v>
      </c>
      <c r="E5" s="130"/>
      <c r="F5" s="130" t="s">
        <v>83</v>
      </c>
      <c r="G5" s="130" t="s">
        <v>84</v>
      </c>
      <c r="H5" s="131" t="s">
        <v>85</v>
      </c>
      <c r="I5" s="188" t="s">
        <v>88</v>
      </c>
      <c r="J5" s="219"/>
      <c r="K5" s="219"/>
      <c r="L5" s="219"/>
      <c r="M5" s="220"/>
      <c r="N5" s="131" t="s">
        <v>86</v>
      </c>
      <c r="O5" s="131" t="s">
        <v>87</v>
      </c>
    </row>
    <row r="6" spans="1:19" ht="91.9" customHeight="1">
      <c r="A6" s="163"/>
      <c r="B6" s="130"/>
      <c r="C6" s="130"/>
      <c r="D6" s="130"/>
      <c r="E6" s="130"/>
      <c r="F6" s="130"/>
      <c r="G6" s="130"/>
      <c r="H6" s="179"/>
      <c r="I6" s="4" t="s">
        <v>21</v>
      </c>
      <c r="J6" s="4" t="s">
        <v>22</v>
      </c>
      <c r="K6" s="4" t="s">
        <v>23</v>
      </c>
      <c r="L6" s="4" t="s">
        <v>202</v>
      </c>
      <c r="M6" s="4" t="s">
        <v>203</v>
      </c>
      <c r="N6" s="163"/>
      <c r="O6" s="163"/>
      <c r="S6" s="42" t="s">
        <v>248</v>
      </c>
    </row>
    <row r="7" spans="1:19" ht="14.45" customHeight="1">
      <c r="A7" s="65">
        <v>1</v>
      </c>
      <c r="B7" s="217">
        <v>2</v>
      </c>
      <c r="C7" s="218"/>
      <c r="D7" s="217">
        <v>3</v>
      </c>
      <c r="E7" s="218"/>
      <c r="F7" s="65">
        <v>4</v>
      </c>
      <c r="G7" s="65">
        <v>5</v>
      </c>
      <c r="H7" s="66">
        <v>6</v>
      </c>
      <c r="I7" s="65">
        <v>7</v>
      </c>
      <c r="J7" s="65">
        <v>8</v>
      </c>
      <c r="K7" s="65">
        <v>9</v>
      </c>
      <c r="L7" s="65">
        <v>10</v>
      </c>
      <c r="M7" s="65">
        <v>11</v>
      </c>
      <c r="N7" s="65">
        <v>12</v>
      </c>
      <c r="O7" s="65">
        <v>13</v>
      </c>
    </row>
    <row r="8" spans="1:19" ht="14.45" customHeight="1">
      <c r="A8" s="157" t="s">
        <v>154</v>
      </c>
      <c r="B8" s="142"/>
      <c r="C8" s="141"/>
      <c r="D8" s="205" t="s">
        <v>57</v>
      </c>
      <c r="E8" s="206"/>
      <c r="F8" s="23"/>
      <c r="G8" s="24"/>
      <c r="H8" s="27">
        <f>SUM(I8:M8)</f>
        <v>1213293.8999999999</v>
      </c>
      <c r="I8" s="27">
        <f>SUM(I9:I10)</f>
        <v>237780.3</v>
      </c>
      <c r="J8" s="27">
        <f>SUM(J9:J9)</f>
        <v>240578.4</v>
      </c>
      <c r="K8" s="27">
        <f>SUM(K9:K9)</f>
        <v>244978.4</v>
      </c>
      <c r="L8" s="27">
        <f>SUM(L9:L9)</f>
        <v>244978.4</v>
      </c>
      <c r="M8" s="27">
        <f>SUM(M9:M9)</f>
        <v>244978.4</v>
      </c>
      <c r="N8" s="67"/>
      <c r="O8" s="25"/>
    </row>
    <row r="9" spans="1:19" ht="81" customHeight="1">
      <c r="A9" s="164"/>
      <c r="B9" s="216"/>
      <c r="C9" s="144"/>
      <c r="D9" s="205" t="s">
        <v>64</v>
      </c>
      <c r="E9" s="206"/>
      <c r="F9" s="23" t="s">
        <v>201</v>
      </c>
      <c r="G9" s="24"/>
      <c r="H9" s="27">
        <f>SUM(I9:M9)</f>
        <v>1211396.8999999999</v>
      </c>
      <c r="I9" s="27">
        <f>SUM(I13,I28)</f>
        <v>235883.3</v>
      </c>
      <c r="J9" s="27">
        <f>SUM(J13,J28)</f>
        <v>240578.4</v>
      </c>
      <c r="K9" s="27">
        <f>SUM(K13,K28)</f>
        <v>244978.4</v>
      </c>
      <c r="L9" s="27">
        <f>SUM(L13,L28)</f>
        <v>244978.4</v>
      </c>
      <c r="M9" s="27">
        <f>SUM(M13,M28)</f>
        <v>244978.4</v>
      </c>
      <c r="N9" s="25"/>
      <c r="O9" s="25"/>
    </row>
    <row r="10" spans="1:19" ht="55.9" customHeight="1">
      <c r="A10" s="228"/>
      <c r="B10" s="189"/>
      <c r="C10" s="190"/>
      <c r="D10" s="205" t="s">
        <v>63</v>
      </c>
      <c r="E10" s="206"/>
      <c r="F10" s="23" t="s">
        <v>300</v>
      </c>
      <c r="G10" s="24"/>
      <c r="H10" s="27">
        <f t="shared" ref="H10" si="0">SUM(I10:M10)</f>
        <v>1897</v>
      </c>
      <c r="I10" s="27">
        <f>I14</f>
        <v>1897</v>
      </c>
      <c r="J10" s="27">
        <f t="shared" ref="J10:M10" si="1">J14</f>
        <v>0</v>
      </c>
      <c r="K10" s="27">
        <f t="shared" si="1"/>
        <v>0</v>
      </c>
      <c r="L10" s="27">
        <f t="shared" si="1"/>
        <v>0</v>
      </c>
      <c r="M10" s="27">
        <f t="shared" si="1"/>
        <v>0</v>
      </c>
      <c r="N10" s="25"/>
      <c r="O10" s="25"/>
    </row>
    <row r="11" spans="1:19" ht="55.9" customHeight="1">
      <c r="A11" s="191"/>
      <c r="B11" s="192"/>
      <c r="C11" s="193"/>
      <c r="D11" s="205" t="s">
        <v>301</v>
      </c>
      <c r="E11" s="206"/>
      <c r="F11" s="23" t="s">
        <v>300</v>
      </c>
      <c r="G11" s="24"/>
      <c r="H11" s="27">
        <f t="shared" ref="H11" si="2">SUM(I11:M11)</f>
        <v>805</v>
      </c>
      <c r="I11" s="27">
        <f>I15</f>
        <v>805</v>
      </c>
      <c r="J11" s="27">
        <f t="shared" ref="J11:M11" si="3">J15</f>
        <v>0</v>
      </c>
      <c r="K11" s="27">
        <f t="shared" si="3"/>
        <v>0</v>
      </c>
      <c r="L11" s="27">
        <f t="shared" si="3"/>
        <v>0</v>
      </c>
      <c r="M11" s="27">
        <f t="shared" si="3"/>
        <v>0</v>
      </c>
      <c r="N11" s="25"/>
      <c r="O11" s="25"/>
    </row>
    <row r="12" spans="1:19" ht="14.45" customHeight="1">
      <c r="A12" s="199" t="s">
        <v>155</v>
      </c>
      <c r="B12" s="200"/>
      <c r="C12" s="201"/>
      <c r="D12" s="205" t="s">
        <v>57</v>
      </c>
      <c r="E12" s="206"/>
      <c r="F12" s="23"/>
      <c r="G12" s="24"/>
      <c r="H12" s="27">
        <f t="shared" ref="H12:M12" si="4">SUM(H13:H13)</f>
        <v>607420.9</v>
      </c>
      <c r="I12" s="27">
        <f>SUM(I13:I14)</f>
        <v>199773.9</v>
      </c>
      <c r="J12" s="27">
        <f t="shared" si="4"/>
        <v>202572</v>
      </c>
      <c r="K12" s="27">
        <f t="shared" si="4"/>
        <v>206972</v>
      </c>
      <c r="L12" s="27">
        <f t="shared" si="4"/>
        <v>206972</v>
      </c>
      <c r="M12" s="27">
        <f t="shared" si="4"/>
        <v>206972</v>
      </c>
      <c r="N12" s="67"/>
      <c r="O12" s="25"/>
    </row>
    <row r="13" spans="1:19" ht="70.5" customHeight="1">
      <c r="A13" s="202"/>
      <c r="B13" s="203"/>
      <c r="C13" s="204"/>
      <c r="D13" s="199" t="s">
        <v>64</v>
      </c>
      <c r="E13" s="207"/>
      <c r="F13" s="78" t="s">
        <v>201</v>
      </c>
      <c r="G13" s="79"/>
      <c r="H13" s="85">
        <f>SUM(I13:K13)</f>
        <v>607420.9</v>
      </c>
      <c r="I13" s="85">
        <f>SUM(I17:I22,+I24)</f>
        <v>197876.9</v>
      </c>
      <c r="J13" s="85">
        <f t="shared" ref="J13:M13" si="5">SUM(J17:J22)</f>
        <v>202572</v>
      </c>
      <c r="K13" s="85">
        <f t="shared" si="5"/>
        <v>206972</v>
      </c>
      <c r="L13" s="85">
        <f t="shared" si="5"/>
        <v>206972</v>
      </c>
      <c r="M13" s="85">
        <f t="shared" si="5"/>
        <v>206972</v>
      </c>
      <c r="N13" s="81"/>
      <c r="O13" s="81"/>
    </row>
    <row r="14" spans="1:19" ht="59.25" customHeight="1">
      <c r="A14" s="157" t="s">
        <v>156</v>
      </c>
      <c r="B14" s="231"/>
      <c r="C14" s="232"/>
      <c r="D14" s="205" t="s">
        <v>63</v>
      </c>
      <c r="E14" s="206"/>
      <c r="F14" s="23" t="s">
        <v>300</v>
      </c>
      <c r="G14" s="24"/>
      <c r="H14" s="27">
        <f>SUM(I14:M14)</f>
        <v>1897</v>
      </c>
      <c r="I14" s="27">
        <f>I25</f>
        <v>1897</v>
      </c>
      <c r="J14" s="27">
        <f t="shared" ref="J14:M15" si="6">J25</f>
        <v>0</v>
      </c>
      <c r="K14" s="27">
        <f t="shared" si="6"/>
        <v>0</v>
      </c>
      <c r="L14" s="27">
        <f t="shared" si="6"/>
        <v>0</v>
      </c>
      <c r="M14" s="27">
        <f t="shared" si="6"/>
        <v>0</v>
      </c>
      <c r="N14" s="25"/>
      <c r="O14" s="25"/>
    </row>
    <row r="15" spans="1:19" ht="55.9" customHeight="1">
      <c r="A15" s="233"/>
      <c r="B15" s="234"/>
      <c r="C15" s="235"/>
      <c r="D15" s="205" t="s">
        <v>301</v>
      </c>
      <c r="E15" s="206"/>
      <c r="F15" s="23" t="s">
        <v>300</v>
      </c>
      <c r="G15" s="24"/>
      <c r="H15" s="27">
        <f t="shared" ref="H15" si="7">SUM(I15:M15)</f>
        <v>805</v>
      </c>
      <c r="I15" s="27">
        <f>I26</f>
        <v>805</v>
      </c>
      <c r="J15" s="27">
        <f t="shared" si="6"/>
        <v>0</v>
      </c>
      <c r="K15" s="27">
        <f t="shared" si="6"/>
        <v>0</v>
      </c>
      <c r="L15" s="27">
        <f t="shared" si="6"/>
        <v>0</v>
      </c>
      <c r="M15" s="27">
        <f t="shared" si="6"/>
        <v>0</v>
      </c>
      <c r="N15" s="25"/>
      <c r="O15" s="25"/>
    </row>
    <row r="16" spans="1:19" ht="15">
      <c r="A16" s="166" t="s">
        <v>157</v>
      </c>
      <c r="B16" s="180"/>
      <c r="C16" s="180"/>
      <c r="D16" s="180"/>
      <c r="E16" s="180"/>
      <c r="F16" s="180"/>
      <c r="G16" s="180"/>
      <c r="H16" s="180"/>
      <c r="I16" s="180"/>
      <c r="J16" s="180"/>
      <c r="K16" s="180"/>
      <c r="L16" s="180"/>
      <c r="M16" s="180"/>
      <c r="N16" s="180"/>
      <c r="O16" s="181"/>
    </row>
    <row r="17" spans="1:16" ht="82.5" customHeight="1">
      <c r="A17" s="68" t="s">
        <v>92</v>
      </c>
      <c r="B17" s="130" t="s">
        <v>109</v>
      </c>
      <c r="C17" s="130"/>
      <c r="D17" s="130" t="s">
        <v>64</v>
      </c>
      <c r="E17" s="130"/>
      <c r="F17" s="31" t="s">
        <v>201</v>
      </c>
      <c r="G17" s="25"/>
      <c r="H17" s="86">
        <f>SUM(I17:M17)</f>
        <v>535544.69999999995</v>
      </c>
      <c r="I17" s="17">
        <v>100544.7</v>
      </c>
      <c r="J17" s="17">
        <v>105000</v>
      </c>
      <c r="K17" s="17">
        <v>110000</v>
      </c>
      <c r="L17" s="17">
        <v>110000</v>
      </c>
      <c r="M17" s="17">
        <v>110000</v>
      </c>
      <c r="N17" s="33" t="s">
        <v>109</v>
      </c>
      <c r="O17" s="31" t="s">
        <v>159</v>
      </c>
      <c r="P17" s="21">
        <f>SUM(I17:I22)</f>
        <v>197733.9</v>
      </c>
    </row>
    <row r="18" spans="1:16" ht="88.5" customHeight="1">
      <c r="A18" s="68" t="s">
        <v>93</v>
      </c>
      <c r="B18" s="148" t="s">
        <v>160</v>
      </c>
      <c r="C18" s="147"/>
      <c r="D18" s="148" t="s">
        <v>64</v>
      </c>
      <c r="E18" s="147"/>
      <c r="F18" s="31" t="s">
        <v>201</v>
      </c>
      <c r="G18" s="87"/>
      <c r="H18" s="86">
        <f t="shared" ref="H18:H22" si="8">SUM(I18:M18)</f>
        <v>110739.6</v>
      </c>
      <c r="I18" s="17">
        <v>22739.599999999999</v>
      </c>
      <c r="J18" s="17">
        <v>22000</v>
      </c>
      <c r="K18" s="17">
        <v>22000</v>
      </c>
      <c r="L18" s="17">
        <v>22000</v>
      </c>
      <c r="M18" s="17">
        <v>22000</v>
      </c>
      <c r="N18" s="31" t="s">
        <v>160</v>
      </c>
      <c r="O18" s="31" t="s">
        <v>161</v>
      </c>
    </row>
    <row r="19" spans="1:16" ht="127.5" customHeight="1">
      <c r="A19" s="68" t="s">
        <v>96</v>
      </c>
      <c r="B19" s="148" t="s">
        <v>162</v>
      </c>
      <c r="C19" s="147"/>
      <c r="D19" s="148" t="s">
        <v>64</v>
      </c>
      <c r="E19" s="147"/>
      <c r="F19" s="70" t="s">
        <v>201</v>
      </c>
      <c r="G19" s="71"/>
      <c r="H19" s="86">
        <f t="shared" si="8"/>
        <v>136162.4</v>
      </c>
      <c r="I19" s="10">
        <v>27562.400000000001</v>
      </c>
      <c r="J19" s="10">
        <v>27600</v>
      </c>
      <c r="K19" s="10">
        <v>27000</v>
      </c>
      <c r="L19" s="10">
        <v>27000</v>
      </c>
      <c r="M19" s="10">
        <v>27000</v>
      </c>
      <c r="N19" s="34" t="s">
        <v>162</v>
      </c>
      <c r="O19" s="31" t="s">
        <v>163</v>
      </c>
      <c r="P19" s="21"/>
    </row>
    <row r="20" spans="1:16" ht="81" customHeight="1">
      <c r="A20" s="68" t="s">
        <v>225</v>
      </c>
      <c r="B20" s="148" t="s">
        <v>164</v>
      </c>
      <c r="C20" s="147"/>
      <c r="D20" s="148" t="s">
        <v>64</v>
      </c>
      <c r="E20" s="147"/>
      <c r="F20" s="70" t="s">
        <v>201</v>
      </c>
      <c r="G20" s="71"/>
      <c r="H20" s="86">
        <f t="shared" si="8"/>
        <v>135295.20000000001</v>
      </c>
      <c r="I20" s="17">
        <v>26095.200000000001</v>
      </c>
      <c r="J20" s="17">
        <v>27300</v>
      </c>
      <c r="K20" s="17">
        <v>27300</v>
      </c>
      <c r="L20" s="17">
        <v>27300</v>
      </c>
      <c r="M20" s="17">
        <v>27300</v>
      </c>
      <c r="N20" s="34" t="s">
        <v>164</v>
      </c>
      <c r="O20" s="31" t="s">
        <v>165</v>
      </c>
    </row>
    <row r="21" spans="1:16" ht="81" customHeight="1">
      <c r="A21" s="68" t="s">
        <v>226</v>
      </c>
      <c r="B21" s="148" t="s">
        <v>106</v>
      </c>
      <c r="C21" s="147"/>
      <c r="D21" s="148" t="s">
        <v>64</v>
      </c>
      <c r="E21" s="147"/>
      <c r="F21" s="70" t="s">
        <v>201</v>
      </c>
      <c r="G21" s="71"/>
      <c r="H21" s="86">
        <f t="shared" si="8"/>
        <v>62158</v>
      </c>
      <c r="I21" s="17">
        <v>12431.6</v>
      </c>
      <c r="J21" s="17">
        <v>12431.6</v>
      </c>
      <c r="K21" s="17">
        <v>12431.6</v>
      </c>
      <c r="L21" s="17">
        <v>12431.6</v>
      </c>
      <c r="M21" s="17">
        <v>12431.6</v>
      </c>
      <c r="N21" s="34" t="s">
        <v>106</v>
      </c>
      <c r="O21" s="31" t="s">
        <v>166</v>
      </c>
    </row>
    <row r="22" spans="1:16" ht="99.75" customHeight="1">
      <c r="A22" s="68" t="s">
        <v>227</v>
      </c>
      <c r="B22" s="148" t="s">
        <v>76</v>
      </c>
      <c r="C22" s="147"/>
      <c r="D22" s="148" t="s">
        <v>64</v>
      </c>
      <c r="E22" s="147"/>
      <c r="F22" s="70" t="s">
        <v>201</v>
      </c>
      <c r="G22" s="71"/>
      <c r="H22" s="86">
        <f t="shared" si="8"/>
        <v>41322</v>
      </c>
      <c r="I22" s="17">
        <v>8360.4</v>
      </c>
      <c r="J22" s="17">
        <v>8240.4</v>
      </c>
      <c r="K22" s="17">
        <v>8240.4</v>
      </c>
      <c r="L22" s="17">
        <v>8240.4</v>
      </c>
      <c r="M22" s="17">
        <v>8240.4</v>
      </c>
      <c r="N22" s="34" t="s">
        <v>76</v>
      </c>
      <c r="O22" s="31" t="s">
        <v>167</v>
      </c>
    </row>
    <row r="23" spans="1:16" ht="15" customHeight="1">
      <c r="A23" s="182" t="s">
        <v>297</v>
      </c>
      <c r="B23" s="199" t="s">
        <v>298</v>
      </c>
      <c r="C23" s="237"/>
      <c r="D23" s="205" t="s">
        <v>299</v>
      </c>
      <c r="E23" s="238"/>
      <c r="F23" s="70"/>
      <c r="G23" s="71"/>
      <c r="H23" s="88">
        <f>SUM(I23:M23)</f>
        <v>2845</v>
      </c>
      <c r="I23" s="89">
        <f>SUM(I24:I26)</f>
        <v>2845</v>
      </c>
      <c r="J23" s="89">
        <f t="shared" ref="J23:M23" si="9">SUM(J24:J26)</f>
        <v>0</v>
      </c>
      <c r="K23" s="89">
        <f t="shared" si="9"/>
        <v>0</v>
      </c>
      <c r="L23" s="89">
        <f t="shared" si="9"/>
        <v>0</v>
      </c>
      <c r="M23" s="89">
        <f t="shared" si="9"/>
        <v>0</v>
      </c>
      <c r="N23" s="34"/>
      <c r="O23" s="31"/>
    </row>
    <row r="24" spans="1:16" ht="72" customHeight="1">
      <c r="A24" s="122"/>
      <c r="B24" s="228"/>
      <c r="C24" s="190"/>
      <c r="D24" s="205" t="s">
        <v>64</v>
      </c>
      <c r="E24" s="239"/>
      <c r="F24" s="90" t="s">
        <v>300</v>
      </c>
      <c r="G24" s="71"/>
      <c r="H24" s="88">
        <f>SUM(I24:M24)</f>
        <v>143</v>
      </c>
      <c r="I24" s="89">
        <v>143</v>
      </c>
      <c r="J24" s="89">
        <v>0</v>
      </c>
      <c r="K24" s="89">
        <v>0</v>
      </c>
      <c r="L24" s="89">
        <v>0</v>
      </c>
      <c r="M24" s="89">
        <v>0</v>
      </c>
      <c r="N24" s="34"/>
      <c r="O24" s="31"/>
      <c r="P24" s="45">
        <f>SUM(I24:I25)</f>
        <v>2040</v>
      </c>
    </row>
    <row r="25" spans="1:16" ht="58.5" customHeight="1">
      <c r="A25" s="122"/>
      <c r="B25" s="228"/>
      <c r="C25" s="190"/>
      <c r="D25" s="205" t="s">
        <v>63</v>
      </c>
      <c r="E25" s="239"/>
      <c r="F25" s="90" t="s">
        <v>300</v>
      </c>
      <c r="G25" s="71"/>
      <c r="H25" s="88">
        <f t="shared" ref="H25:H26" si="10">SUM(I25:M25)</f>
        <v>1897</v>
      </c>
      <c r="I25" s="89">
        <v>1897</v>
      </c>
      <c r="J25" s="89">
        <v>0</v>
      </c>
      <c r="K25" s="89">
        <v>0</v>
      </c>
      <c r="L25" s="89">
        <v>0</v>
      </c>
      <c r="M25" s="89">
        <v>0</v>
      </c>
      <c r="N25" s="34"/>
      <c r="O25" s="31"/>
    </row>
    <row r="26" spans="1:16" ht="60" customHeight="1">
      <c r="A26" s="236"/>
      <c r="B26" s="191"/>
      <c r="C26" s="193"/>
      <c r="D26" s="205" t="s">
        <v>301</v>
      </c>
      <c r="E26" s="240"/>
      <c r="F26" s="90" t="s">
        <v>300</v>
      </c>
      <c r="G26" s="71"/>
      <c r="H26" s="88">
        <f t="shared" si="10"/>
        <v>805</v>
      </c>
      <c r="I26" s="89">
        <v>805</v>
      </c>
      <c r="J26" s="89">
        <v>0</v>
      </c>
      <c r="K26" s="89">
        <v>0</v>
      </c>
      <c r="L26" s="89">
        <v>0</v>
      </c>
      <c r="M26" s="89">
        <v>0</v>
      </c>
      <c r="N26" s="34"/>
      <c r="O26" s="31"/>
    </row>
    <row r="27" spans="1:16" ht="14.45" customHeight="1">
      <c r="A27" s="199" t="s">
        <v>171</v>
      </c>
      <c r="B27" s="200"/>
      <c r="C27" s="201"/>
      <c r="D27" s="205" t="s">
        <v>57</v>
      </c>
      <c r="E27" s="206"/>
      <c r="F27" s="23"/>
      <c r="G27" s="24"/>
      <c r="H27" s="27">
        <f t="shared" ref="H27:M27" si="11">SUM(H28:H28)</f>
        <v>190032</v>
      </c>
      <c r="I27" s="27">
        <f t="shared" si="11"/>
        <v>38006.400000000001</v>
      </c>
      <c r="J27" s="27">
        <f t="shared" si="11"/>
        <v>38006.400000000001</v>
      </c>
      <c r="K27" s="27">
        <f t="shared" si="11"/>
        <v>38006.400000000001</v>
      </c>
      <c r="L27" s="27">
        <f t="shared" si="11"/>
        <v>38006.400000000001</v>
      </c>
      <c r="M27" s="27">
        <f t="shared" si="11"/>
        <v>38006.400000000001</v>
      </c>
      <c r="N27" s="67"/>
      <c r="O27" s="25"/>
    </row>
    <row r="28" spans="1:16" ht="72.75" customHeight="1">
      <c r="A28" s="202"/>
      <c r="B28" s="203"/>
      <c r="C28" s="204"/>
      <c r="D28" s="199" t="s">
        <v>64</v>
      </c>
      <c r="E28" s="207"/>
      <c r="F28" s="78" t="s">
        <v>201</v>
      </c>
      <c r="G28" s="79"/>
      <c r="H28" s="85">
        <f>SUM(I28:M28)</f>
        <v>190032</v>
      </c>
      <c r="I28" s="85">
        <f t="shared" ref="I28:J28" si="12">I30</f>
        <v>38006.400000000001</v>
      </c>
      <c r="J28" s="85">
        <f t="shared" si="12"/>
        <v>38006.400000000001</v>
      </c>
      <c r="K28" s="85">
        <f>K30</f>
        <v>38006.400000000001</v>
      </c>
      <c r="L28" s="85">
        <f>L30</f>
        <v>38006.400000000001</v>
      </c>
      <c r="M28" s="85">
        <f>M30</f>
        <v>38006.400000000001</v>
      </c>
      <c r="N28" s="81"/>
      <c r="O28" s="81"/>
    </row>
    <row r="29" spans="1:16">
      <c r="A29" s="230" t="s">
        <v>170</v>
      </c>
      <c r="B29" s="230"/>
      <c r="C29" s="230"/>
      <c r="D29" s="230"/>
      <c r="E29" s="230"/>
      <c r="F29" s="230"/>
      <c r="G29" s="230"/>
      <c r="H29" s="230"/>
      <c r="I29" s="230"/>
      <c r="J29" s="230"/>
      <c r="K29" s="230"/>
      <c r="L29" s="230"/>
      <c r="M29" s="230"/>
      <c r="N29" s="230"/>
      <c r="O29" s="230"/>
    </row>
    <row r="30" spans="1:16" ht="71.25" customHeight="1">
      <c r="A30" s="74" t="s">
        <v>99</v>
      </c>
      <c r="B30" s="130" t="s">
        <v>172</v>
      </c>
      <c r="C30" s="130"/>
      <c r="D30" s="130" t="s">
        <v>64</v>
      </c>
      <c r="E30" s="130"/>
      <c r="F30" s="31" t="s">
        <v>201</v>
      </c>
      <c r="G30" s="25"/>
      <c r="H30" s="86">
        <f>SUM(I30:M30)</f>
        <v>190032</v>
      </c>
      <c r="I30" s="91">
        <v>38006.400000000001</v>
      </c>
      <c r="J30" s="91">
        <v>38006.400000000001</v>
      </c>
      <c r="K30" s="91">
        <v>38006.400000000001</v>
      </c>
      <c r="L30" s="91">
        <v>38006.400000000001</v>
      </c>
      <c r="M30" s="91">
        <v>38006.400000000001</v>
      </c>
      <c r="N30" s="33" t="s">
        <v>172</v>
      </c>
      <c r="O30" s="31" t="s">
        <v>173</v>
      </c>
    </row>
  </sheetData>
  <mergeCells count="50">
    <mergeCell ref="A14:C15"/>
    <mergeCell ref="D14:E14"/>
    <mergeCell ref="D15:E15"/>
    <mergeCell ref="A23:A26"/>
    <mergeCell ref="B23:C26"/>
    <mergeCell ref="D23:E23"/>
    <mergeCell ref="D24:E24"/>
    <mergeCell ref="D25:E25"/>
    <mergeCell ref="D26:E26"/>
    <mergeCell ref="A16:O16"/>
    <mergeCell ref="B17:C17"/>
    <mergeCell ref="D17:E17"/>
    <mergeCell ref="A12:C13"/>
    <mergeCell ref="D12:E12"/>
    <mergeCell ref="D13:E13"/>
    <mergeCell ref="A29:O29"/>
    <mergeCell ref="B30:C30"/>
    <mergeCell ref="D30:E30"/>
    <mergeCell ref="B19:C19"/>
    <mergeCell ref="B18:C18"/>
    <mergeCell ref="D18:E18"/>
    <mergeCell ref="B22:C22"/>
    <mergeCell ref="D22:E22"/>
    <mergeCell ref="D19:E19"/>
    <mergeCell ref="B20:C20"/>
    <mergeCell ref="D20:E20"/>
    <mergeCell ref="B21:C21"/>
    <mergeCell ref="D21:E21"/>
    <mergeCell ref="A27:C28"/>
    <mergeCell ref="D27:E27"/>
    <mergeCell ref="D28:E28"/>
    <mergeCell ref="A1:O1"/>
    <mergeCell ref="A2:O2"/>
    <mergeCell ref="A3:O3"/>
    <mergeCell ref="A5:A6"/>
    <mergeCell ref="B5:C6"/>
    <mergeCell ref="D5:E6"/>
    <mergeCell ref="F5:F6"/>
    <mergeCell ref="G5:G6"/>
    <mergeCell ref="N5:N6"/>
    <mergeCell ref="H5:H6"/>
    <mergeCell ref="I5:M5"/>
    <mergeCell ref="O5:O6"/>
    <mergeCell ref="B7:C7"/>
    <mergeCell ref="A8:C11"/>
    <mergeCell ref="D7:E7"/>
    <mergeCell ref="D8:E8"/>
    <mergeCell ref="D9:E9"/>
    <mergeCell ref="D10:E10"/>
    <mergeCell ref="D11:E11"/>
  </mergeCells>
  <pageMargins left="0.78740157480314965" right="0.59055118110236227" top="0.74803149606299213" bottom="0.39370078740157483" header="0.19685039370078741" footer="0"/>
  <pageSetup paperSize="9" scale="93" firstPageNumber="30" orientation="landscape" cellComments="atEnd" useFirstPageNumber="1" verticalDpi="0" r:id="rId1"/>
  <headerFooter differentFirst="1">
    <oddHeader>&amp;C&amp;P</oddHeader>
    <firstHeader>&amp;C&amp;P</firstHeader>
  </headerFooter>
</worksheet>
</file>

<file path=xl/worksheets/sheet7.xml><?xml version="1.0" encoding="utf-8"?>
<worksheet xmlns="http://schemas.openxmlformats.org/spreadsheetml/2006/main" xmlns:r="http://schemas.openxmlformats.org/officeDocument/2006/relationships">
  <dimension ref="A1:Q21"/>
  <sheetViews>
    <sheetView view="pageBreakPreview" topLeftCell="A4" zoomScale="120" zoomScaleNormal="130" zoomScaleSheetLayoutView="120" workbookViewId="0">
      <selection activeCell="P13" sqref="P13"/>
    </sheetView>
  </sheetViews>
  <sheetFormatPr defaultColWidth="9" defaultRowHeight="15.75"/>
  <cols>
    <col min="1" max="2" width="8.42578125" style="1" customWidth="1"/>
    <col min="3" max="4" width="8.140625" style="1" customWidth="1"/>
    <col min="5" max="6" width="7" style="1" customWidth="1"/>
    <col min="7" max="9" width="11.42578125" style="1" customWidth="1"/>
    <col min="10" max="15" width="9.7109375" style="1" customWidth="1"/>
    <col min="16" max="16384" width="9" style="1"/>
  </cols>
  <sheetData>
    <row r="1" spans="1:17" ht="48.75" customHeight="1">
      <c r="H1" s="2"/>
      <c r="I1" s="28"/>
      <c r="J1" s="173" t="s">
        <v>210</v>
      </c>
      <c r="K1" s="173"/>
      <c r="L1" s="173"/>
      <c r="M1" s="173"/>
      <c r="N1" s="173"/>
      <c r="O1" s="173"/>
    </row>
    <row r="3" spans="1:17">
      <c r="A3" s="169" t="s">
        <v>191</v>
      </c>
      <c r="B3" s="169"/>
      <c r="C3" s="169"/>
      <c r="D3" s="169"/>
      <c r="E3" s="169"/>
      <c r="F3" s="169"/>
      <c r="G3" s="169"/>
      <c r="H3" s="169"/>
      <c r="I3" s="169"/>
      <c r="J3" s="169"/>
      <c r="K3" s="170"/>
      <c r="L3" s="170"/>
      <c r="M3" s="170"/>
      <c r="N3" s="170"/>
      <c r="O3" s="104"/>
    </row>
    <row r="4" spans="1:17" ht="6" customHeight="1"/>
    <row r="5" spans="1:17" ht="14.45" customHeight="1">
      <c r="A5" s="130" t="s">
        <v>67</v>
      </c>
      <c r="B5" s="130"/>
      <c r="C5" s="130"/>
      <c r="D5" s="130"/>
      <c r="E5" s="130"/>
      <c r="F5" s="130"/>
      <c r="G5" s="148" t="s">
        <v>174</v>
      </c>
      <c r="H5" s="158"/>
      <c r="I5" s="158"/>
      <c r="J5" s="158"/>
      <c r="K5" s="158"/>
      <c r="L5" s="158"/>
      <c r="M5" s="158"/>
      <c r="N5" s="158"/>
      <c r="O5" s="147"/>
    </row>
    <row r="6" spans="1:17" ht="28.15" customHeight="1">
      <c r="A6" s="130" t="s">
        <v>68</v>
      </c>
      <c r="B6" s="130"/>
      <c r="C6" s="130"/>
      <c r="D6" s="130"/>
      <c r="E6" s="130"/>
      <c r="F6" s="130"/>
      <c r="G6" s="148" t="s">
        <v>175</v>
      </c>
      <c r="H6" s="158"/>
      <c r="I6" s="158"/>
      <c r="J6" s="158"/>
      <c r="K6" s="158"/>
      <c r="L6" s="158"/>
      <c r="M6" s="158"/>
      <c r="N6" s="158"/>
      <c r="O6" s="147"/>
    </row>
    <row r="7" spans="1:17" ht="14.45" customHeight="1">
      <c r="A7" s="130" t="s">
        <v>70</v>
      </c>
      <c r="B7" s="130"/>
      <c r="C7" s="130"/>
      <c r="D7" s="130"/>
      <c r="E7" s="130"/>
      <c r="F7" s="130"/>
      <c r="G7" s="148" t="s">
        <v>75</v>
      </c>
      <c r="H7" s="158"/>
      <c r="I7" s="158"/>
      <c r="J7" s="158"/>
      <c r="K7" s="158"/>
      <c r="L7" s="158"/>
      <c r="M7" s="158"/>
      <c r="N7" s="158"/>
      <c r="O7" s="147"/>
    </row>
    <row r="8" spans="1:17" ht="14.45" customHeight="1">
      <c r="A8" s="130" t="s">
        <v>71</v>
      </c>
      <c r="B8" s="130"/>
      <c r="C8" s="130"/>
      <c r="D8" s="130"/>
      <c r="E8" s="130"/>
      <c r="F8" s="130"/>
      <c r="G8" s="148" t="s">
        <v>185</v>
      </c>
      <c r="H8" s="158"/>
      <c r="I8" s="158"/>
      <c r="J8" s="158"/>
      <c r="K8" s="158"/>
      <c r="L8" s="158"/>
      <c r="M8" s="158"/>
      <c r="N8" s="158"/>
      <c r="O8" s="147"/>
    </row>
    <row r="9" spans="1:17" ht="14.45" customHeight="1">
      <c r="A9" s="130" t="s">
        <v>72</v>
      </c>
      <c r="B9" s="130"/>
      <c r="C9" s="130"/>
      <c r="D9" s="130"/>
      <c r="E9" s="130"/>
      <c r="F9" s="130"/>
      <c r="G9" s="148" t="s">
        <v>75</v>
      </c>
      <c r="H9" s="158"/>
      <c r="I9" s="158"/>
      <c r="J9" s="158"/>
      <c r="K9" s="158"/>
      <c r="L9" s="158"/>
      <c r="M9" s="158"/>
      <c r="N9" s="158"/>
      <c r="O9" s="147"/>
    </row>
    <row r="10" spans="1:17" ht="14.45" customHeight="1">
      <c r="A10" s="130" t="s">
        <v>69</v>
      </c>
      <c r="B10" s="130"/>
      <c r="C10" s="130"/>
      <c r="D10" s="130"/>
      <c r="E10" s="130"/>
      <c r="F10" s="130"/>
      <c r="G10" s="148" t="s">
        <v>176</v>
      </c>
      <c r="H10" s="158"/>
      <c r="I10" s="158"/>
      <c r="J10" s="158"/>
      <c r="K10" s="158"/>
      <c r="L10" s="158"/>
      <c r="M10" s="158"/>
      <c r="N10" s="158"/>
      <c r="O10" s="147"/>
    </row>
    <row r="11" spans="1:17" ht="14.45" customHeight="1">
      <c r="A11" s="130" t="s">
        <v>78</v>
      </c>
      <c r="B11" s="130"/>
      <c r="C11" s="130"/>
      <c r="D11" s="130"/>
      <c r="E11" s="130"/>
      <c r="F11" s="130"/>
      <c r="G11" s="148" t="s">
        <v>208</v>
      </c>
      <c r="H11" s="158"/>
      <c r="I11" s="158"/>
      <c r="J11" s="158"/>
      <c r="K11" s="158"/>
      <c r="L11" s="158"/>
      <c r="M11" s="158"/>
      <c r="N11" s="158"/>
      <c r="O11" s="147"/>
    </row>
    <row r="12" spans="1:17" ht="17.45" customHeight="1">
      <c r="A12" s="130" t="s">
        <v>188</v>
      </c>
      <c r="B12" s="172"/>
      <c r="C12" s="130" t="s">
        <v>67</v>
      </c>
      <c r="D12" s="172"/>
      <c r="E12" s="130" t="s">
        <v>59</v>
      </c>
      <c r="F12" s="172"/>
      <c r="G12" s="130" t="s">
        <v>58</v>
      </c>
      <c r="H12" s="172"/>
      <c r="I12" s="172"/>
      <c r="J12" s="130" t="s">
        <v>0</v>
      </c>
      <c r="K12" s="130"/>
      <c r="L12" s="130"/>
      <c r="M12" s="130"/>
      <c r="N12" s="130"/>
      <c r="O12" s="130"/>
      <c r="P12" s="3"/>
      <c r="Q12" s="3"/>
    </row>
    <row r="13" spans="1:17" ht="87" customHeight="1">
      <c r="A13" s="172"/>
      <c r="B13" s="172"/>
      <c r="C13" s="172"/>
      <c r="D13" s="172"/>
      <c r="E13" s="172"/>
      <c r="F13" s="172"/>
      <c r="G13" s="172"/>
      <c r="H13" s="172"/>
      <c r="I13" s="172"/>
      <c r="J13" s="4" t="s">
        <v>21</v>
      </c>
      <c r="K13" s="4" t="s">
        <v>22</v>
      </c>
      <c r="L13" s="4" t="s">
        <v>23</v>
      </c>
      <c r="M13" s="4" t="s">
        <v>202</v>
      </c>
      <c r="N13" s="4" t="s">
        <v>203</v>
      </c>
      <c r="O13" s="4" t="s">
        <v>57</v>
      </c>
    </row>
    <row r="14" spans="1:17" ht="28.15" customHeight="1">
      <c r="A14" s="172"/>
      <c r="B14" s="172"/>
      <c r="C14" s="130" t="s">
        <v>177</v>
      </c>
      <c r="D14" s="130"/>
      <c r="E14" s="130" t="s">
        <v>3</v>
      </c>
      <c r="F14" s="130"/>
      <c r="G14" s="130" t="s">
        <v>61</v>
      </c>
      <c r="H14" s="155"/>
      <c r="I14" s="155"/>
      <c r="J14" s="27">
        <f>SUM(J15:J18)</f>
        <v>3531.2000000000003</v>
      </c>
      <c r="K14" s="27">
        <f t="shared" ref="K14:N14" si="0">SUM(K15:K18)</f>
        <v>0</v>
      </c>
      <c r="L14" s="27">
        <f t="shared" si="0"/>
        <v>0</v>
      </c>
      <c r="M14" s="27">
        <f t="shared" si="0"/>
        <v>0</v>
      </c>
      <c r="N14" s="27">
        <f t="shared" si="0"/>
        <v>0</v>
      </c>
      <c r="O14" s="27">
        <f t="shared" ref="O14" si="1">SUM(O15:O18)</f>
        <v>3531.2000000000003</v>
      </c>
      <c r="P14" s="20"/>
    </row>
    <row r="15" spans="1:17" ht="15.6" customHeight="1">
      <c r="A15" s="172"/>
      <c r="B15" s="172"/>
      <c r="C15" s="172"/>
      <c r="D15" s="172"/>
      <c r="E15" s="125"/>
      <c r="F15" s="125"/>
      <c r="G15" s="130" t="s">
        <v>62</v>
      </c>
      <c r="H15" s="155"/>
      <c r="I15" s="155"/>
      <c r="J15" s="55">
        <v>0</v>
      </c>
      <c r="K15" s="55">
        <v>0</v>
      </c>
      <c r="L15" s="55">
        <v>0</v>
      </c>
      <c r="M15" s="55">
        <v>0</v>
      </c>
      <c r="N15" s="55">
        <v>0</v>
      </c>
      <c r="O15" s="27">
        <f>SUM(J15:N15)</f>
        <v>0</v>
      </c>
    </row>
    <row r="16" spans="1:17" ht="15.6" customHeight="1">
      <c r="A16" s="172"/>
      <c r="B16" s="172"/>
      <c r="C16" s="172"/>
      <c r="D16" s="172"/>
      <c r="E16" s="125"/>
      <c r="F16" s="125"/>
      <c r="G16" s="130" t="s">
        <v>63</v>
      </c>
      <c r="H16" s="155"/>
      <c r="I16" s="155"/>
      <c r="J16" s="55">
        <f>'Прил 4 (мер)'!I10</f>
        <v>2440</v>
      </c>
      <c r="K16" s="55">
        <f>'Прил 4 (мер)'!J10</f>
        <v>0</v>
      </c>
      <c r="L16" s="55">
        <f>'Прил 4 (мер)'!K10</f>
        <v>0</v>
      </c>
      <c r="M16" s="55">
        <f>'Прил 4 (мер)'!L10</f>
        <v>0</v>
      </c>
      <c r="N16" s="55">
        <f>'Прил 4 (мер)'!M10</f>
        <v>0</v>
      </c>
      <c r="O16" s="27">
        <f t="shared" ref="O16:O19" si="2">SUM(J16:N16)</f>
        <v>2440</v>
      </c>
    </row>
    <row r="17" spans="1:16" ht="28.9" customHeight="1">
      <c r="A17" s="172"/>
      <c r="B17" s="172"/>
      <c r="C17" s="172"/>
      <c r="D17" s="172"/>
      <c r="E17" s="125"/>
      <c r="F17" s="125"/>
      <c r="G17" s="130" t="s">
        <v>2</v>
      </c>
      <c r="H17" s="155"/>
      <c r="I17" s="155"/>
      <c r="J17" s="55">
        <v>0</v>
      </c>
      <c r="K17" s="55">
        <v>0</v>
      </c>
      <c r="L17" s="55">
        <v>0</v>
      </c>
      <c r="M17" s="55">
        <v>0</v>
      </c>
      <c r="N17" s="55">
        <v>0</v>
      </c>
      <c r="O17" s="27">
        <f t="shared" si="2"/>
        <v>0</v>
      </c>
      <c r="P17" s="20">
        <f>J15:J17</f>
        <v>0</v>
      </c>
    </row>
    <row r="18" spans="1:16" ht="28.9" customHeight="1">
      <c r="A18" s="172"/>
      <c r="B18" s="172"/>
      <c r="C18" s="172"/>
      <c r="D18" s="172"/>
      <c r="E18" s="125"/>
      <c r="F18" s="125"/>
      <c r="G18" s="130" t="s">
        <v>64</v>
      </c>
      <c r="H18" s="155"/>
      <c r="I18" s="155"/>
      <c r="J18" s="55">
        <f>'Прил 4 (мер)'!I9</f>
        <v>1091.2000000000003</v>
      </c>
      <c r="K18" s="55">
        <f>'Прил 4 (мер)'!J9</f>
        <v>0</v>
      </c>
      <c r="L18" s="55">
        <f>'Прил 4 (мер)'!K9</f>
        <v>0</v>
      </c>
      <c r="M18" s="55">
        <f>'Прил 4 (мер)'!L9</f>
        <v>0</v>
      </c>
      <c r="N18" s="55">
        <f>'Прил 4 (мер)'!M9</f>
        <v>0</v>
      </c>
      <c r="O18" s="27">
        <f t="shared" si="2"/>
        <v>1091.2000000000003</v>
      </c>
    </row>
    <row r="19" spans="1:16">
      <c r="A19" s="172"/>
      <c r="B19" s="172"/>
      <c r="C19" s="172"/>
      <c r="D19" s="172"/>
      <c r="E19" s="125"/>
      <c r="F19" s="125"/>
      <c r="G19" s="130" t="s">
        <v>65</v>
      </c>
      <c r="H19" s="155"/>
      <c r="I19" s="155"/>
      <c r="J19" s="55">
        <v>0</v>
      </c>
      <c r="K19" s="55">
        <v>0</v>
      </c>
      <c r="L19" s="55">
        <v>0</v>
      </c>
      <c r="M19" s="55">
        <v>0</v>
      </c>
      <c r="N19" s="55">
        <v>0</v>
      </c>
      <c r="O19" s="27">
        <f t="shared" si="2"/>
        <v>0</v>
      </c>
    </row>
    <row r="20" spans="1:16" ht="57.75" customHeight="1">
      <c r="A20" s="130" t="s">
        <v>66</v>
      </c>
      <c r="B20" s="130"/>
      <c r="C20" s="130"/>
      <c r="D20" s="130"/>
      <c r="E20" s="130" t="s">
        <v>239</v>
      </c>
      <c r="F20" s="175"/>
      <c r="G20" s="175"/>
      <c r="H20" s="175"/>
      <c r="I20" s="175"/>
      <c r="J20" s="175"/>
      <c r="K20" s="175"/>
      <c r="L20" s="175"/>
      <c r="M20" s="175"/>
      <c r="N20" s="175"/>
      <c r="O20" s="175"/>
    </row>
    <row r="21" spans="1:16">
      <c r="G21" s="143"/>
      <c r="H21" s="174"/>
      <c r="I21" s="174"/>
    </row>
  </sheetData>
  <mergeCells count="32">
    <mergeCell ref="G21:I21"/>
    <mergeCell ref="G15:I15"/>
    <mergeCell ref="G16:I16"/>
    <mergeCell ref="G17:I17"/>
    <mergeCell ref="G18:I18"/>
    <mergeCell ref="G19:I19"/>
    <mergeCell ref="A10:F10"/>
    <mergeCell ref="G10:O10"/>
    <mergeCell ref="A20:D20"/>
    <mergeCell ref="E20:O20"/>
    <mergeCell ref="A11:F11"/>
    <mergeCell ref="G11:O11"/>
    <mergeCell ref="A12:B19"/>
    <mergeCell ref="C12:D13"/>
    <mergeCell ref="E12:F13"/>
    <mergeCell ref="G12:I13"/>
    <mergeCell ref="J12:O12"/>
    <mergeCell ref="C14:D19"/>
    <mergeCell ref="E14:F19"/>
    <mergeCell ref="G14:I14"/>
    <mergeCell ref="A7:F7"/>
    <mergeCell ref="G7:O7"/>
    <mergeCell ref="A8:F8"/>
    <mergeCell ref="G8:O8"/>
    <mergeCell ref="A9:F9"/>
    <mergeCell ref="G9:O9"/>
    <mergeCell ref="A3:O3"/>
    <mergeCell ref="A5:F5"/>
    <mergeCell ref="G5:O5"/>
    <mergeCell ref="J1:O1"/>
    <mergeCell ref="A6:F6"/>
    <mergeCell ref="G6:O6"/>
  </mergeCells>
  <pageMargins left="0.78740157480314965" right="0.59055118110236227" top="0.74803149606299213" bottom="0.74803149606299213" header="0.19685039370078741" footer="0.19685039370078741"/>
  <pageSetup paperSize="9" scale="93" firstPageNumber="33" orientation="landscape" useFirstPageNumber="1" verticalDpi="0" r:id="rId1"/>
  <headerFooter differentFirst="1">
    <oddHeader>&amp;C&amp;P</oddHeader>
    <firstHeader>&amp;C&amp;P</firstHeader>
  </headerFooter>
</worksheet>
</file>

<file path=xl/worksheets/sheet8.xml><?xml version="1.0" encoding="utf-8"?>
<worksheet xmlns="http://schemas.openxmlformats.org/spreadsheetml/2006/main" xmlns:r="http://schemas.openxmlformats.org/officeDocument/2006/relationships">
  <dimension ref="A1:P24"/>
  <sheetViews>
    <sheetView topLeftCell="A5" zoomScale="130" zoomScaleNormal="130" zoomScaleSheetLayoutView="120" workbookViewId="0">
      <selection activeCell="A5" sqref="A1:XFD1048576"/>
    </sheetView>
  </sheetViews>
  <sheetFormatPr defaultColWidth="9" defaultRowHeight="12.75"/>
  <cols>
    <col min="1" max="1" width="3.42578125" style="42" customWidth="1"/>
    <col min="2" max="3" width="8.140625" style="42" customWidth="1"/>
    <col min="4" max="6" width="7.5703125" style="42" customWidth="1"/>
    <col min="7" max="7" width="11" style="42" customWidth="1"/>
    <col min="8" max="13" width="9.7109375" style="42" customWidth="1"/>
    <col min="14" max="15" width="13.7109375" style="42" customWidth="1"/>
    <col min="16" max="16384" width="9" style="42"/>
  </cols>
  <sheetData>
    <row r="1" spans="1:15" ht="15.75">
      <c r="A1" s="169" t="s">
        <v>79</v>
      </c>
      <c r="B1" s="169"/>
      <c r="C1" s="169"/>
      <c r="D1" s="169"/>
      <c r="E1" s="169"/>
      <c r="F1" s="169"/>
      <c r="G1" s="169"/>
      <c r="H1" s="169"/>
      <c r="I1" s="169"/>
      <c r="J1" s="169"/>
      <c r="K1" s="117"/>
      <c r="L1" s="117"/>
      <c r="M1" s="117"/>
      <c r="N1" s="117"/>
      <c r="O1" s="117"/>
    </row>
    <row r="2" spans="1:15" ht="15.75">
      <c r="A2" s="169" t="s">
        <v>200</v>
      </c>
      <c r="B2" s="169"/>
      <c r="C2" s="169"/>
      <c r="D2" s="169"/>
      <c r="E2" s="169"/>
      <c r="F2" s="169"/>
      <c r="G2" s="169"/>
      <c r="H2" s="169"/>
      <c r="I2" s="169"/>
      <c r="J2" s="169"/>
      <c r="K2" s="117"/>
      <c r="L2" s="117"/>
      <c r="M2" s="117"/>
      <c r="N2" s="117"/>
      <c r="O2" s="117"/>
    </row>
    <row r="3" spans="1:15" ht="15.75">
      <c r="A3" s="229" t="s">
        <v>196</v>
      </c>
      <c r="B3" s="169"/>
      <c r="C3" s="169"/>
      <c r="D3" s="169"/>
      <c r="E3" s="169"/>
      <c r="F3" s="169"/>
      <c r="G3" s="169"/>
      <c r="H3" s="169"/>
      <c r="I3" s="169"/>
      <c r="J3" s="169"/>
      <c r="K3" s="169"/>
      <c r="L3" s="169"/>
      <c r="M3" s="169"/>
      <c r="N3" s="169"/>
      <c r="O3" s="169"/>
    </row>
    <row r="4" spans="1:15" ht="6" customHeight="1"/>
    <row r="5" spans="1:15" ht="17.45" customHeight="1">
      <c r="A5" s="131" t="s">
        <v>24</v>
      </c>
      <c r="B5" s="130" t="s">
        <v>81</v>
      </c>
      <c r="C5" s="130"/>
      <c r="D5" s="130" t="s">
        <v>82</v>
      </c>
      <c r="E5" s="130"/>
      <c r="F5" s="130" t="s">
        <v>83</v>
      </c>
      <c r="G5" s="130" t="s">
        <v>84</v>
      </c>
      <c r="H5" s="131" t="s">
        <v>85</v>
      </c>
      <c r="I5" s="188" t="s">
        <v>88</v>
      </c>
      <c r="J5" s="219"/>
      <c r="K5" s="219"/>
      <c r="L5" s="219"/>
      <c r="M5" s="220"/>
      <c r="N5" s="131" t="s">
        <v>86</v>
      </c>
      <c r="O5" s="131" t="s">
        <v>87</v>
      </c>
    </row>
    <row r="6" spans="1:15" ht="91.9" customHeight="1">
      <c r="A6" s="163"/>
      <c r="B6" s="130"/>
      <c r="C6" s="130"/>
      <c r="D6" s="130"/>
      <c r="E6" s="130"/>
      <c r="F6" s="130"/>
      <c r="G6" s="130"/>
      <c r="H6" s="179"/>
      <c r="I6" s="4" t="s">
        <v>21</v>
      </c>
      <c r="J6" s="4" t="s">
        <v>22</v>
      </c>
      <c r="K6" s="4" t="s">
        <v>23</v>
      </c>
      <c r="L6" s="4" t="s">
        <v>202</v>
      </c>
      <c r="M6" s="4" t="s">
        <v>203</v>
      </c>
      <c r="N6" s="163"/>
      <c r="O6" s="163"/>
    </row>
    <row r="7" spans="1:15" ht="14.45" customHeight="1">
      <c r="A7" s="65">
        <v>1</v>
      </c>
      <c r="B7" s="217">
        <v>2</v>
      </c>
      <c r="C7" s="218"/>
      <c r="D7" s="217">
        <v>3</v>
      </c>
      <c r="E7" s="218"/>
      <c r="F7" s="65">
        <v>4</v>
      </c>
      <c r="G7" s="65">
        <v>5</v>
      </c>
      <c r="H7" s="66">
        <v>6</v>
      </c>
      <c r="I7" s="65">
        <v>9</v>
      </c>
      <c r="J7" s="65">
        <v>10</v>
      </c>
      <c r="K7" s="65">
        <v>11</v>
      </c>
      <c r="L7" s="65">
        <v>11</v>
      </c>
      <c r="M7" s="65">
        <v>11</v>
      </c>
      <c r="N7" s="65">
        <v>12</v>
      </c>
      <c r="O7" s="65">
        <v>13</v>
      </c>
    </row>
    <row r="8" spans="1:15" ht="14.45" customHeight="1">
      <c r="A8" s="157" t="s">
        <v>178</v>
      </c>
      <c r="B8" s="142"/>
      <c r="C8" s="141"/>
      <c r="D8" s="205" t="s">
        <v>57</v>
      </c>
      <c r="E8" s="206"/>
      <c r="F8" s="23"/>
      <c r="G8" s="24"/>
      <c r="H8" s="27">
        <f t="shared" ref="H8:M8" si="0">SUM(H9:H10)</f>
        <v>3531.2000000000003</v>
      </c>
      <c r="I8" s="27">
        <f t="shared" si="0"/>
        <v>3531.2000000000003</v>
      </c>
      <c r="J8" s="27">
        <f t="shared" si="0"/>
        <v>0</v>
      </c>
      <c r="K8" s="27">
        <f t="shared" si="0"/>
        <v>0</v>
      </c>
      <c r="L8" s="27">
        <f t="shared" si="0"/>
        <v>0</v>
      </c>
      <c r="M8" s="27">
        <f t="shared" si="0"/>
        <v>0</v>
      </c>
      <c r="N8" s="67"/>
      <c r="O8" s="25"/>
    </row>
    <row r="9" spans="1:15" ht="72" customHeight="1">
      <c r="A9" s="164"/>
      <c r="B9" s="216"/>
      <c r="C9" s="144"/>
      <c r="D9" s="205" t="s">
        <v>64</v>
      </c>
      <c r="E9" s="206"/>
      <c r="F9" s="23" t="s">
        <v>201</v>
      </c>
      <c r="G9" s="24"/>
      <c r="H9" s="27">
        <f>SUM(I9:M9)</f>
        <v>1091.2000000000003</v>
      </c>
      <c r="I9" s="27">
        <f>I12</f>
        <v>1091.2000000000003</v>
      </c>
      <c r="J9" s="27">
        <f t="shared" ref="J9:M9" si="1">J12</f>
        <v>0</v>
      </c>
      <c r="K9" s="27">
        <f t="shared" si="1"/>
        <v>0</v>
      </c>
      <c r="L9" s="27">
        <f t="shared" si="1"/>
        <v>0</v>
      </c>
      <c r="M9" s="27">
        <f t="shared" si="1"/>
        <v>0</v>
      </c>
      <c r="N9" s="25"/>
      <c r="O9" s="25"/>
    </row>
    <row r="10" spans="1:15" ht="63.75" customHeight="1">
      <c r="A10" s="164"/>
      <c r="B10" s="216"/>
      <c r="C10" s="144"/>
      <c r="D10" s="205" t="s">
        <v>63</v>
      </c>
      <c r="E10" s="206"/>
      <c r="F10" s="23" t="s">
        <v>201</v>
      </c>
      <c r="G10" s="24"/>
      <c r="H10" s="27">
        <f>SUM(I10:M10)</f>
        <v>2440</v>
      </c>
      <c r="I10" s="27">
        <f>I13</f>
        <v>2440</v>
      </c>
      <c r="J10" s="27">
        <f t="shared" ref="J10:M10" si="2">J13</f>
        <v>0</v>
      </c>
      <c r="K10" s="27">
        <f t="shared" si="2"/>
        <v>0</v>
      </c>
      <c r="L10" s="27">
        <f t="shared" si="2"/>
        <v>0</v>
      </c>
      <c r="M10" s="27">
        <f t="shared" si="2"/>
        <v>0</v>
      </c>
      <c r="N10" s="25"/>
      <c r="O10" s="25"/>
    </row>
    <row r="11" spans="1:15" ht="14.45" customHeight="1">
      <c r="A11" s="199" t="s">
        <v>179</v>
      </c>
      <c r="B11" s="200"/>
      <c r="C11" s="201"/>
      <c r="D11" s="205" t="s">
        <v>57</v>
      </c>
      <c r="E11" s="206"/>
      <c r="F11" s="23"/>
      <c r="G11" s="24"/>
      <c r="H11" s="27">
        <f t="shared" ref="H11:K11" si="3">SUM(H12:H13)</f>
        <v>3531.2000000000003</v>
      </c>
      <c r="I11" s="27">
        <f t="shared" si="3"/>
        <v>3531.2000000000003</v>
      </c>
      <c r="J11" s="27">
        <f t="shared" si="3"/>
        <v>0</v>
      </c>
      <c r="K11" s="27">
        <f t="shared" si="3"/>
        <v>0</v>
      </c>
      <c r="L11" s="27">
        <f t="shared" ref="L11:M11" si="4">SUM(L12:L13)</f>
        <v>0</v>
      </c>
      <c r="M11" s="27">
        <f t="shared" si="4"/>
        <v>0</v>
      </c>
      <c r="N11" s="67"/>
      <c r="O11" s="25"/>
    </row>
    <row r="12" spans="1:15" ht="79.5" customHeight="1">
      <c r="A12" s="202"/>
      <c r="B12" s="243"/>
      <c r="C12" s="204"/>
      <c r="D12" s="199" t="s">
        <v>64</v>
      </c>
      <c r="E12" s="207"/>
      <c r="F12" s="78" t="s">
        <v>201</v>
      </c>
      <c r="G12" s="79"/>
      <c r="H12" s="85">
        <f>SUM(I12:M12)</f>
        <v>1091.2000000000003</v>
      </c>
      <c r="I12" s="85">
        <f t="shared" ref="I12:M13" si="5">SUM(I15,I17,I19,I21,I23)</f>
        <v>1091.2000000000003</v>
      </c>
      <c r="J12" s="85">
        <f t="shared" si="5"/>
        <v>0</v>
      </c>
      <c r="K12" s="85">
        <f t="shared" si="5"/>
        <v>0</v>
      </c>
      <c r="L12" s="85">
        <f t="shared" si="5"/>
        <v>0</v>
      </c>
      <c r="M12" s="85">
        <f t="shared" si="5"/>
        <v>0</v>
      </c>
      <c r="N12" s="81"/>
      <c r="O12" s="81"/>
    </row>
    <row r="13" spans="1:15" ht="63.75" customHeight="1">
      <c r="A13" s="244" t="s">
        <v>176</v>
      </c>
      <c r="B13" s="224"/>
      <c r="C13" s="225"/>
      <c r="D13" s="205" t="s">
        <v>63</v>
      </c>
      <c r="E13" s="206"/>
      <c r="F13" s="23" t="s">
        <v>201</v>
      </c>
      <c r="G13" s="24"/>
      <c r="H13" s="27">
        <f>SUM(I13:M13)</f>
        <v>2440</v>
      </c>
      <c r="I13" s="27">
        <f t="shared" si="5"/>
        <v>2440</v>
      </c>
      <c r="J13" s="27">
        <f t="shared" si="5"/>
        <v>0</v>
      </c>
      <c r="K13" s="27">
        <f t="shared" si="5"/>
        <v>0</v>
      </c>
      <c r="L13" s="27">
        <f t="shared" si="5"/>
        <v>0</v>
      </c>
      <c r="M13" s="27">
        <f t="shared" si="5"/>
        <v>0</v>
      </c>
      <c r="N13" s="25"/>
      <c r="O13" s="25"/>
    </row>
    <row r="14" spans="1:15" ht="32.25" customHeight="1">
      <c r="A14" s="188" t="s">
        <v>193</v>
      </c>
      <c r="B14" s="241"/>
      <c r="C14" s="241"/>
      <c r="D14" s="241"/>
      <c r="E14" s="241"/>
      <c r="F14" s="241"/>
      <c r="G14" s="241"/>
      <c r="H14" s="241"/>
      <c r="I14" s="241"/>
      <c r="J14" s="241"/>
      <c r="K14" s="241"/>
      <c r="L14" s="241"/>
      <c r="M14" s="241"/>
      <c r="N14" s="241"/>
      <c r="O14" s="242"/>
    </row>
    <row r="15" spans="1:15" ht="71.25" customHeight="1">
      <c r="A15" s="245" t="s">
        <v>180</v>
      </c>
      <c r="B15" s="157" t="s">
        <v>168</v>
      </c>
      <c r="C15" s="141"/>
      <c r="D15" s="165" t="s">
        <v>64</v>
      </c>
      <c r="E15" s="146"/>
      <c r="F15" s="70" t="s">
        <v>201</v>
      </c>
      <c r="G15" s="67"/>
      <c r="H15" s="86">
        <f>SUM(I15:M15)</f>
        <v>728.6</v>
      </c>
      <c r="I15" s="26">
        <v>728.6</v>
      </c>
      <c r="J15" s="26">
        <v>0</v>
      </c>
      <c r="K15" s="26">
        <v>0</v>
      </c>
      <c r="L15" s="26">
        <v>0</v>
      </c>
      <c r="M15" s="26">
        <v>0</v>
      </c>
      <c r="N15" s="34" t="s">
        <v>168</v>
      </c>
      <c r="O15" s="247" t="s">
        <v>176</v>
      </c>
    </row>
    <row r="16" spans="1:15" ht="56.25" customHeight="1">
      <c r="A16" s="246"/>
      <c r="B16" s="191"/>
      <c r="C16" s="193"/>
      <c r="D16" s="148" t="s">
        <v>63</v>
      </c>
      <c r="E16" s="147"/>
      <c r="F16" s="70" t="s">
        <v>201</v>
      </c>
      <c r="G16" s="71"/>
      <c r="H16" s="86">
        <f t="shared" ref="H16" si="6">SUM(I16:K16)</f>
        <v>1700</v>
      </c>
      <c r="I16" s="26">
        <v>1700</v>
      </c>
      <c r="J16" s="26">
        <v>0</v>
      </c>
      <c r="K16" s="26">
        <v>0</v>
      </c>
      <c r="L16" s="26">
        <v>0</v>
      </c>
      <c r="M16" s="26">
        <v>0</v>
      </c>
      <c r="N16" s="34"/>
      <c r="O16" s="248"/>
    </row>
    <row r="17" spans="1:16" ht="70.5" customHeight="1">
      <c r="A17" s="245" t="s">
        <v>181</v>
      </c>
      <c r="B17" s="157" t="s">
        <v>160</v>
      </c>
      <c r="C17" s="141"/>
      <c r="D17" s="148" t="s">
        <v>64</v>
      </c>
      <c r="E17" s="147"/>
      <c r="F17" s="70" t="s">
        <v>201</v>
      </c>
      <c r="G17" s="92"/>
      <c r="H17" s="86">
        <f>SUM(I17:M17)</f>
        <v>58.6</v>
      </c>
      <c r="I17" s="26">
        <v>58.6</v>
      </c>
      <c r="J17" s="26">
        <v>0</v>
      </c>
      <c r="K17" s="26">
        <v>0</v>
      </c>
      <c r="L17" s="26">
        <v>0</v>
      </c>
      <c r="M17" s="26">
        <v>0</v>
      </c>
      <c r="N17" s="34" t="s">
        <v>160</v>
      </c>
      <c r="O17" s="247" t="s">
        <v>176</v>
      </c>
    </row>
    <row r="18" spans="1:16" ht="57" customHeight="1">
      <c r="A18" s="249"/>
      <c r="B18" s="228"/>
      <c r="C18" s="190"/>
      <c r="D18" s="148" t="s">
        <v>63</v>
      </c>
      <c r="E18" s="147"/>
      <c r="F18" s="70" t="s">
        <v>201</v>
      </c>
      <c r="G18" s="71"/>
      <c r="H18" s="86">
        <f t="shared" ref="H18:H24" si="7">SUM(I18:K18)</f>
        <v>136.69999999999999</v>
      </c>
      <c r="I18" s="26">
        <v>136.69999999999999</v>
      </c>
      <c r="J18" s="26">
        <v>0</v>
      </c>
      <c r="K18" s="26">
        <v>0</v>
      </c>
      <c r="L18" s="26">
        <v>0</v>
      </c>
      <c r="M18" s="26">
        <v>0</v>
      </c>
      <c r="N18" s="34"/>
      <c r="O18" s="250"/>
    </row>
    <row r="19" spans="1:16" ht="81.75" customHeight="1">
      <c r="A19" s="245" t="s">
        <v>182</v>
      </c>
      <c r="B19" s="157" t="s">
        <v>162</v>
      </c>
      <c r="C19" s="141"/>
      <c r="D19" s="148" t="s">
        <v>64</v>
      </c>
      <c r="E19" s="147"/>
      <c r="F19" s="70" t="s">
        <v>201</v>
      </c>
      <c r="G19" s="92"/>
      <c r="H19" s="86">
        <f>SUM(I19:M19)</f>
        <v>87.1</v>
      </c>
      <c r="I19" s="26">
        <v>87.1</v>
      </c>
      <c r="J19" s="26">
        <v>0</v>
      </c>
      <c r="K19" s="26">
        <v>0</v>
      </c>
      <c r="L19" s="26">
        <v>0</v>
      </c>
      <c r="M19" s="26">
        <v>0</v>
      </c>
      <c r="N19" s="34" t="s">
        <v>162</v>
      </c>
      <c r="O19" s="247" t="s">
        <v>176</v>
      </c>
      <c r="P19" s="45">
        <f>SUM(I19:I20)</f>
        <v>290.39999999999998</v>
      </c>
    </row>
    <row r="20" spans="1:16" ht="55.5" customHeight="1">
      <c r="A20" s="249"/>
      <c r="B20" s="228"/>
      <c r="C20" s="190"/>
      <c r="D20" s="148" t="s">
        <v>63</v>
      </c>
      <c r="E20" s="147"/>
      <c r="F20" s="70" t="s">
        <v>201</v>
      </c>
      <c r="G20" s="71"/>
      <c r="H20" s="86">
        <f t="shared" si="7"/>
        <v>203.3</v>
      </c>
      <c r="I20" s="26">
        <v>203.3</v>
      </c>
      <c r="J20" s="26">
        <v>0</v>
      </c>
      <c r="K20" s="26">
        <v>0</v>
      </c>
      <c r="L20" s="26">
        <v>0</v>
      </c>
      <c r="M20" s="26">
        <v>0</v>
      </c>
      <c r="N20" s="34"/>
      <c r="O20" s="250"/>
    </row>
    <row r="21" spans="1:16" ht="75" customHeight="1">
      <c r="A21" s="245" t="s">
        <v>97</v>
      </c>
      <c r="B21" s="157" t="s">
        <v>169</v>
      </c>
      <c r="C21" s="141"/>
      <c r="D21" s="148" t="s">
        <v>64</v>
      </c>
      <c r="E21" s="147"/>
      <c r="F21" s="70" t="s">
        <v>201</v>
      </c>
      <c r="G21" s="92"/>
      <c r="H21" s="86">
        <f>SUM(I21:M21)</f>
        <v>171.5</v>
      </c>
      <c r="I21" s="26">
        <v>171.5</v>
      </c>
      <c r="J21" s="26">
        <v>0</v>
      </c>
      <c r="K21" s="26">
        <v>0</v>
      </c>
      <c r="L21" s="26">
        <v>0</v>
      </c>
      <c r="M21" s="26">
        <v>0</v>
      </c>
      <c r="N21" s="34" t="s">
        <v>169</v>
      </c>
      <c r="O21" s="247" t="s">
        <v>176</v>
      </c>
    </row>
    <row r="22" spans="1:16" ht="58.5" customHeight="1">
      <c r="A22" s="249"/>
      <c r="B22" s="228"/>
      <c r="C22" s="190"/>
      <c r="D22" s="148" t="s">
        <v>63</v>
      </c>
      <c r="E22" s="147"/>
      <c r="F22" s="70" t="s">
        <v>201</v>
      </c>
      <c r="G22" s="71"/>
      <c r="H22" s="86">
        <f t="shared" si="7"/>
        <v>400</v>
      </c>
      <c r="I22" s="26">
        <v>400</v>
      </c>
      <c r="J22" s="26">
        <v>0</v>
      </c>
      <c r="K22" s="26">
        <v>0</v>
      </c>
      <c r="L22" s="26">
        <v>0</v>
      </c>
      <c r="M22" s="26">
        <v>0</v>
      </c>
      <c r="N22" s="34"/>
      <c r="O22" s="250"/>
    </row>
    <row r="23" spans="1:16" ht="72.75" customHeight="1">
      <c r="A23" s="251" t="s">
        <v>158</v>
      </c>
      <c r="B23" s="130" t="s">
        <v>106</v>
      </c>
      <c r="C23" s="130"/>
      <c r="D23" s="148" t="s">
        <v>64</v>
      </c>
      <c r="E23" s="147"/>
      <c r="F23" s="70" t="s">
        <v>201</v>
      </c>
      <c r="G23" s="92"/>
      <c r="H23" s="86">
        <f>SUM(I23:M23)</f>
        <v>45.4</v>
      </c>
      <c r="I23" s="26">
        <v>45.4</v>
      </c>
      <c r="J23" s="26">
        <v>0</v>
      </c>
      <c r="K23" s="26">
        <v>0</v>
      </c>
      <c r="L23" s="26">
        <v>0</v>
      </c>
      <c r="M23" s="26">
        <v>0</v>
      </c>
      <c r="N23" s="34" t="s">
        <v>106</v>
      </c>
      <c r="O23" s="247" t="s">
        <v>176</v>
      </c>
    </row>
    <row r="24" spans="1:16" ht="63" customHeight="1">
      <c r="A24" s="251"/>
      <c r="B24" s="172"/>
      <c r="C24" s="172"/>
      <c r="D24" s="148" t="s">
        <v>63</v>
      </c>
      <c r="E24" s="147"/>
      <c r="F24" s="70" t="s">
        <v>201</v>
      </c>
      <c r="G24" s="71"/>
      <c r="H24" s="86">
        <f t="shared" si="7"/>
        <v>0</v>
      </c>
      <c r="I24" s="26">
        <v>0</v>
      </c>
      <c r="J24" s="26">
        <v>0</v>
      </c>
      <c r="K24" s="26">
        <v>0</v>
      </c>
      <c r="L24" s="26">
        <v>0</v>
      </c>
      <c r="M24" s="26">
        <v>0</v>
      </c>
      <c r="N24" s="34"/>
      <c r="O24" s="248"/>
    </row>
  </sheetData>
  <mergeCells count="49">
    <mergeCell ref="A19:A20"/>
    <mergeCell ref="B19:C20"/>
    <mergeCell ref="D19:E19"/>
    <mergeCell ref="O19:O20"/>
    <mergeCell ref="D20:E20"/>
    <mergeCell ref="A21:A22"/>
    <mergeCell ref="B21:C22"/>
    <mergeCell ref="D21:E21"/>
    <mergeCell ref="O21:O22"/>
    <mergeCell ref="D22:E22"/>
    <mergeCell ref="A23:A24"/>
    <mergeCell ref="B23:C24"/>
    <mergeCell ref="D23:E23"/>
    <mergeCell ref="O23:O24"/>
    <mergeCell ref="D24:E24"/>
    <mergeCell ref="A17:A18"/>
    <mergeCell ref="B17:C18"/>
    <mergeCell ref="D17:E17"/>
    <mergeCell ref="O17:O18"/>
    <mergeCell ref="D18:E18"/>
    <mergeCell ref="A15:A16"/>
    <mergeCell ref="D15:E15"/>
    <mergeCell ref="O15:O16"/>
    <mergeCell ref="D16:E16"/>
    <mergeCell ref="B15:C16"/>
    <mergeCell ref="D13:E13"/>
    <mergeCell ref="A14:O14"/>
    <mergeCell ref="A11:C12"/>
    <mergeCell ref="D11:E11"/>
    <mergeCell ref="D12:E12"/>
    <mergeCell ref="A13:C13"/>
    <mergeCell ref="B7:C7"/>
    <mergeCell ref="D7:E7"/>
    <mergeCell ref="A8:C10"/>
    <mergeCell ref="D8:E8"/>
    <mergeCell ref="D9:E9"/>
    <mergeCell ref="D10:E10"/>
    <mergeCell ref="A1:O1"/>
    <mergeCell ref="A2:O2"/>
    <mergeCell ref="A3:O3"/>
    <mergeCell ref="A5:A6"/>
    <mergeCell ref="B5:C6"/>
    <mergeCell ref="D5:E6"/>
    <mergeCell ref="F5:F6"/>
    <mergeCell ref="G5:G6"/>
    <mergeCell ref="N5:N6"/>
    <mergeCell ref="O5:O6"/>
    <mergeCell ref="H5:H6"/>
    <mergeCell ref="I5:M5"/>
  </mergeCells>
  <pageMargins left="0.78740157480314965" right="0.59055118110236227" top="0.74803149606299213" bottom="0.31496062992125984" header="0.19685039370078741" footer="0"/>
  <pageSetup paperSize="9" scale="94" firstPageNumber="34" orientation="landscape" cellComments="atEnd" useFirstPageNumber="1" verticalDpi="0" r:id="rId1"/>
  <headerFooter differentFirst="1">
    <oddHeader>&amp;C&amp;P</oddHeader>
    <firstHeader>&amp;C&amp;P</firstHeader>
  </headerFooter>
</worksheet>
</file>

<file path=xl/worksheets/sheet9.xml><?xml version="1.0" encoding="utf-8"?>
<worksheet xmlns="http://schemas.openxmlformats.org/spreadsheetml/2006/main" xmlns:r="http://schemas.openxmlformats.org/officeDocument/2006/relationships">
  <dimension ref="A1:Q21"/>
  <sheetViews>
    <sheetView view="pageBreakPreview" topLeftCell="A4" zoomScale="130" zoomScaleSheetLayoutView="130" workbookViewId="0">
      <selection activeCell="Q17" sqref="Q17"/>
    </sheetView>
  </sheetViews>
  <sheetFormatPr defaultColWidth="9" defaultRowHeight="15.75"/>
  <cols>
    <col min="1" max="2" width="8.42578125" style="1" customWidth="1"/>
    <col min="3" max="4" width="8.140625" style="1" customWidth="1"/>
    <col min="5" max="6" width="7" style="1" customWidth="1"/>
    <col min="7" max="9" width="11.42578125" style="1" customWidth="1"/>
    <col min="10" max="15" width="9.7109375" style="1" customWidth="1"/>
    <col min="16" max="16384" width="9" style="1"/>
  </cols>
  <sheetData>
    <row r="1" spans="1:17" ht="47.25" customHeight="1">
      <c r="H1" s="2"/>
      <c r="I1" s="28"/>
      <c r="J1" s="173" t="s">
        <v>211</v>
      </c>
      <c r="K1" s="173"/>
      <c r="L1" s="173"/>
      <c r="M1" s="173"/>
      <c r="N1" s="173"/>
      <c r="O1" s="173"/>
    </row>
    <row r="3" spans="1:17">
      <c r="A3" s="169" t="s">
        <v>205</v>
      </c>
      <c r="B3" s="169"/>
      <c r="C3" s="169"/>
      <c r="D3" s="169"/>
      <c r="E3" s="169"/>
      <c r="F3" s="169"/>
      <c r="G3" s="169"/>
      <c r="H3" s="169"/>
      <c r="I3" s="169"/>
      <c r="J3" s="169"/>
      <c r="K3" s="170"/>
      <c r="L3" s="170"/>
      <c r="M3" s="170"/>
      <c r="N3" s="170"/>
      <c r="O3" s="104"/>
    </row>
    <row r="4" spans="1:17" ht="6" customHeight="1"/>
    <row r="5" spans="1:17" ht="14.45" customHeight="1">
      <c r="A5" s="130" t="s">
        <v>67</v>
      </c>
      <c r="B5" s="130"/>
      <c r="C5" s="130"/>
      <c r="D5" s="130"/>
      <c r="E5" s="130"/>
      <c r="F5" s="130"/>
      <c r="G5" s="148" t="s">
        <v>235</v>
      </c>
      <c r="H5" s="158"/>
      <c r="I5" s="158"/>
      <c r="J5" s="158"/>
      <c r="K5" s="158"/>
      <c r="L5" s="158"/>
      <c r="M5" s="158"/>
      <c r="N5" s="158"/>
      <c r="O5" s="147"/>
    </row>
    <row r="6" spans="1:17" ht="28.15" customHeight="1">
      <c r="A6" s="130" t="s">
        <v>68</v>
      </c>
      <c r="B6" s="130"/>
      <c r="C6" s="130"/>
      <c r="D6" s="130"/>
      <c r="E6" s="130"/>
      <c r="F6" s="130"/>
      <c r="G6" s="148" t="s">
        <v>222</v>
      </c>
      <c r="H6" s="158"/>
      <c r="I6" s="158"/>
      <c r="J6" s="158"/>
      <c r="K6" s="158"/>
      <c r="L6" s="158"/>
      <c r="M6" s="158"/>
      <c r="N6" s="158"/>
      <c r="O6" s="147"/>
    </row>
    <row r="7" spans="1:17" ht="14.45" customHeight="1">
      <c r="A7" s="130" t="s">
        <v>70</v>
      </c>
      <c r="B7" s="130"/>
      <c r="C7" s="130"/>
      <c r="D7" s="130"/>
      <c r="E7" s="130"/>
      <c r="F7" s="130"/>
      <c r="G7" s="148" t="s">
        <v>75</v>
      </c>
      <c r="H7" s="158"/>
      <c r="I7" s="158"/>
      <c r="J7" s="158"/>
      <c r="K7" s="158"/>
      <c r="L7" s="158"/>
      <c r="M7" s="158"/>
      <c r="N7" s="158"/>
      <c r="O7" s="147"/>
    </row>
    <row r="8" spans="1:17" ht="14.45" customHeight="1">
      <c r="A8" s="130" t="s">
        <v>71</v>
      </c>
      <c r="B8" s="130"/>
      <c r="C8" s="130"/>
      <c r="D8" s="130"/>
      <c r="E8" s="130"/>
      <c r="F8" s="130"/>
      <c r="G8" s="148" t="s">
        <v>76</v>
      </c>
      <c r="H8" s="158"/>
      <c r="I8" s="158"/>
      <c r="J8" s="158"/>
      <c r="K8" s="158"/>
      <c r="L8" s="158"/>
      <c r="M8" s="158"/>
      <c r="N8" s="158"/>
      <c r="O8" s="147"/>
    </row>
    <row r="9" spans="1:17" ht="14.45" customHeight="1">
      <c r="A9" s="130" t="s">
        <v>72</v>
      </c>
      <c r="B9" s="130"/>
      <c r="C9" s="130"/>
      <c r="D9" s="130"/>
      <c r="E9" s="130"/>
      <c r="F9" s="130"/>
      <c r="G9" s="148" t="s">
        <v>75</v>
      </c>
      <c r="H9" s="158"/>
      <c r="I9" s="158"/>
      <c r="J9" s="158"/>
      <c r="K9" s="158"/>
      <c r="L9" s="158"/>
      <c r="M9" s="158"/>
      <c r="N9" s="158"/>
      <c r="O9" s="147"/>
    </row>
    <row r="10" spans="1:17" ht="32.25" customHeight="1">
      <c r="A10" s="130" t="s">
        <v>69</v>
      </c>
      <c r="B10" s="130"/>
      <c r="C10" s="130"/>
      <c r="D10" s="130"/>
      <c r="E10" s="130"/>
      <c r="F10" s="130"/>
      <c r="G10" s="148" t="s">
        <v>223</v>
      </c>
      <c r="H10" s="158"/>
      <c r="I10" s="158"/>
      <c r="J10" s="158"/>
      <c r="K10" s="158"/>
      <c r="L10" s="158"/>
      <c r="M10" s="158"/>
      <c r="N10" s="158"/>
      <c r="O10" s="147"/>
    </row>
    <row r="11" spans="1:17" ht="14.45" customHeight="1">
      <c r="A11" s="130" t="s">
        <v>78</v>
      </c>
      <c r="B11" s="130"/>
      <c r="C11" s="130"/>
      <c r="D11" s="130"/>
      <c r="E11" s="130"/>
      <c r="F11" s="130"/>
      <c r="G11" s="148" t="s">
        <v>208</v>
      </c>
      <c r="H11" s="158"/>
      <c r="I11" s="158"/>
      <c r="J11" s="158"/>
      <c r="K11" s="158"/>
      <c r="L11" s="158"/>
      <c r="M11" s="158"/>
      <c r="N11" s="158"/>
      <c r="O11" s="147"/>
    </row>
    <row r="12" spans="1:17" ht="17.45" customHeight="1">
      <c r="A12" s="130" t="s">
        <v>187</v>
      </c>
      <c r="B12" s="172"/>
      <c r="C12" s="130" t="s">
        <v>67</v>
      </c>
      <c r="D12" s="172"/>
      <c r="E12" s="130" t="s">
        <v>59</v>
      </c>
      <c r="F12" s="172"/>
      <c r="G12" s="130" t="s">
        <v>58</v>
      </c>
      <c r="H12" s="172"/>
      <c r="I12" s="172"/>
      <c r="J12" s="130" t="s">
        <v>207</v>
      </c>
      <c r="K12" s="130"/>
      <c r="L12" s="130"/>
      <c r="M12" s="130"/>
      <c r="N12" s="130"/>
      <c r="O12" s="130"/>
      <c r="P12" s="3"/>
      <c r="Q12" s="3"/>
    </row>
    <row r="13" spans="1:17" ht="84.75" customHeight="1">
      <c r="A13" s="172"/>
      <c r="B13" s="172"/>
      <c r="C13" s="172"/>
      <c r="D13" s="172"/>
      <c r="E13" s="172"/>
      <c r="F13" s="172"/>
      <c r="G13" s="172"/>
      <c r="H13" s="172"/>
      <c r="I13" s="172"/>
      <c r="J13" s="4" t="s">
        <v>21</v>
      </c>
      <c r="K13" s="4" t="s">
        <v>22</v>
      </c>
      <c r="L13" s="4" t="s">
        <v>23</v>
      </c>
      <c r="M13" s="4" t="s">
        <v>202</v>
      </c>
      <c r="N13" s="4" t="s">
        <v>203</v>
      </c>
      <c r="O13" s="4" t="s">
        <v>57</v>
      </c>
    </row>
    <row r="14" spans="1:17" ht="28.15" customHeight="1">
      <c r="A14" s="172"/>
      <c r="B14" s="172"/>
      <c r="C14" s="130" t="s">
        <v>234</v>
      </c>
      <c r="D14" s="130"/>
      <c r="E14" s="130" t="s">
        <v>3</v>
      </c>
      <c r="F14" s="130"/>
      <c r="G14" s="130" t="s">
        <v>61</v>
      </c>
      <c r="H14" s="155"/>
      <c r="I14" s="155"/>
      <c r="J14" s="5">
        <f t="shared" ref="J14:O14" si="0">SUM(J15:J18)</f>
        <v>20000</v>
      </c>
      <c r="K14" s="5">
        <f t="shared" si="0"/>
        <v>0</v>
      </c>
      <c r="L14" s="5">
        <f t="shared" si="0"/>
        <v>0</v>
      </c>
      <c r="M14" s="5">
        <f t="shared" ref="M14:N14" si="1">SUM(M15:M18)</f>
        <v>0</v>
      </c>
      <c r="N14" s="5">
        <f t="shared" si="1"/>
        <v>0</v>
      </c>
      <c r="O14" s="5">
        <f t="shared" si="0"/>
        <v>20000</v>
      </c>
    </row>
    <row r="15" spans="1:17" ht="15.6" customHeight="1">
      <c r="A15" s="172"/>
      <c r="B15" s="172"/>
      <c r="C15" s="172"/>
      <c r="D15" s="172"/>
      <c r="E15" s="125"/>
      <c r="F15" s="125"/>
      <c r="G15" s="130" t="s">
        <v>62</v>
      </c>
      <c r="H15" s="155"/>
      <c r="I15" s="155"/>
      <c r="J15" s="6">
        <v>0</v>
      </c>
      <c r="K15" s="6">
        <v>0</v>
      </c>
      <c r="L15" s="6">
        <v>0</v>
      </c>
      <c r="M15" s="6">
        <v>0</v>
      </c>
      <c r="N15" s="6">
        <v>0</v>
      </c>
      <c r="O15" s="5">
        <f>SUM(J15:L15)</f>
        <v>0</v>
      </c>
    </row>
    <row r="16" spans="1:17" ht="15.6" customHeight="1">
      <c r="A16" s="172"/>
      <c r="B16" s="172"/>
      <c r="C16" s="172"/>
      <c r="D16" s="172"/>
      <c r="E16" s="125"/>
      <c r="F16" s="125"/>
      <c r="G16" s="130" t="s">
        <v>63</v>
      </c>
      <c r="H16" s="155"/>
      <c r="I16" s="155"/>
      <c r="J16" s="6">
        <f>'Прил 5 (мер)'!H10</f>
        <v>10000</v>
      </c>
      <c r="K16" s="6">
        <f>'Прил 2 (мер)'!J11</f>
        <v>0</v>
      </c>
      <c r="L16" s="6">
        <f>'Прил 2 (мер)'!K11</f>
        <v>0</v>
      </c>
      <c r="M16" s="6">
        <f>'Прил 2 (мер)'!N11</f>
        <v>0</v>
      </c>
      <c r="N16" s="6">
        <f>'Прил 2 (мер)'!O11</f>
        <v>0</v>
      </c>
      <c r="O16" s="5">
        <f>SUM(J16:L16)</f>
        <v>10000</v>
      </c>
    </row>
    <row r="17" spans="1:15" ht="28.9" customHeight="1">
      <c r="A17" s="172"/>
      <c r="B17" s="172"/>
      <c r="C17" s="172"/>
      <c r="D17" s="172"/>
      <c r="E17" s="125"/>
      <c r="F17" s="125"/>
      <c r="G17" s="130" t="s">
        <v>2</v>
      </c>
      <c r="H17" s="155"/>
      <c r="I17" s="155"/>
      <c r="J17" s="6">
        <f>'Прил 2 (мер)'!I10</f>
        <v>0</v>
      </c>
      <c r="K17" s="6">
        <f>'Прил 2 (мер)'!J10</f>
        <v>0</v>
      </c>
      <c r="L17" s="6">
        <f>'Прил 2 (мер)'!K10</f>
        <v>0</v>
      </c>
      <c r="M17" s="6">
        <f>'Прил 2 (мер)'!N10</f>
        <v>0</v>
      </c>
      <c r="N17" s="6">
        <f>'Прил 2 (мер)'!O10</f>
        <v>0</v>
      </c>
      <c r="O17" s="5">
        <f>SUM(J17:L17)</f>
        <v>0</v>
      </c>
    </row>
    <row r="18" spans="1:15" ht="28.9" customHeight="1">
      <c r="A18" s="172"/>
      <c r="B18" s="172"/>
      <c r="C18" s="172"/>
      <c r="D18" s="172"/>
      <c r="E18" s="125"/>
      <c r="F18" s="125"/>
      <c r="G18" s="130" t="s">
        <v>64</v>
      </c>
      <c r="H18" s="155"/>
      <c r="I18" s="155"/>
      <c r="J18" s="6">
        <f>'Прил 5 (мер)'!I9</f>
        <v>10000</v>
      </c>
      <c r="K18" s="6">
        <v>0</v>
      </c>
      <c r="L18" s="6">
        <v>0</v>
      </c>
      <c r="M18" s="6">
        <f>'Прил 2 (мер)'!N9</f>
        <v>0</v>
      </c>
      <c r="N18" s="6">
        <f>'Прил 2 (мер)'!O9</f>
        <v>0</v>
      </c>
      <c r="O18" s="5">
        <f>SUM(J18:L18)</f>
        <v>10000</v>
      </c>
    </row>
    <row r="19" spans="1:15">
      <c r="A19" s="172"/>
      <c r="B19" s="172"/>
      <c r="C19" s="172"/>
      <c r="D19" s="172"/>
      <c r="E19" s="125"/>
      <c r="F19" s="125"/>
      <c r="G19" s="130" t="s">
        <v>65</v>
      </c>
      <c r="H19" s="155"/>
      <c r="I19" s="155"/>
      <c r="J19" s="6">
        <v>0</v>
      </c>
      <c r="K19" s="6">
        <v>0</v>
      </c>
      <c r="L19" s="6">
        <v>0</v>
      </c>
      <c r="M19" s="6">
        <v>0</v>
      </c>
      <c r="N19" s="6">
        <v>0</v>
      </c>
      <c r="O19" s="5">
        <f>SUM(J19:L19)</f>
        <v>0</v>
      </c>
    </row>
    <row r="20" spans="1:15" ht="42" customHeight="1">
      <c r="A20" s="130" t="s">
        <v>66</v>
      </c>
      <c r="B20" s="130"/>
      <c r="C20" s="130"/>
      <c r="D20" s="130"/>
      <c r="E20" s="130" t="s">
        <v>238</v>
      </c>
      <c r="F20" s="175"/>
      <c r="G20" s="175"/>
      <c r="H20" s="175"/>
      <c r="I20" s="175"/>
      <c r="J20" s="175"/>
      <c r="K20" s="175"/>
      <c r="L20" s="175"/>
      <c r="M20" s="175"/>
      <c r="N20" s="175"/>
      <c r="O20" s="175"/>
    </row>
    <row r="21" spans="1:15">
      <c r="G21" s="143"/>
      <c r="H21" s="174"/>
      <c r="I21" s="174"/>
    </row>
  </sheetData>
  <mergeCells count="32">
    <mergeCell ref="J1:O1"/>
    <mergeCell ref="A3:O3"/>
    <mergeCell ref="A5:F5"/>
    <mergeCell ref="G5:O5"/>
    <mergeCell ref="A6:F6"/>
    <mergeCell ref="G6:O6"/>
    <mergeCell ref="A7:F7"/>
    <mergeCell ref="G7:O7"/>
    <mergeCell ref="A8:F8"/>
    <mergeCell ref="G8:O8"/>
    <mergeCell ref="A9:F9"/>
    <mergeCell ref="G9:O9"/>
    <mergeCell ref="A10:F10"/>
    <mergeCell ref="G10:O10"/>
    <mergeCell ref="A11:F11"/>
    <mergeCell ref="G11:O11"/>
    <mergeCell ref="A12:B19"/>
    <mergeCell ref="C12:D13"/>
    <mergeCell ref="E12:F13"/>
    <mergeCell ref="G12:I13"/>
    <mergeCell ref="J12:O12"/>
    <mergeCell ref="C14:D19"/>
    <mergeCell ref="A20:D20"/>
    <mergeCell ref="E20:O20"/>
    <mergeCell ref="G21:I21"/>
    <mergeCell ref="E14:F19"/>
    <mergeCell ref="G14:I14"/>
    <mergeCell ref="G15:I15"/>
    <mergeCell ref="G16:I16"/>
    <mergeCell ref="G17:I17"/>
    <mergeCell ref="G18:I18"/>
    <mergeCell ref="G19:I19"/>
  </mergeCells>
  <pageMargins left="0.78740157480314965" right="0.59055118110236227" top="0.74803149606299213" bottom="0.74803149606299213" header="0.19685039370078741" footer="0.19685039370078741"/>
  <pageSetup paperSize="9" scale="90" firstPageNumber="37" orientation="landscape" useFirstPageNumber="1" verticalDpi="0" r:id="rId1"/>
  <headerFooter differentFirst="1">
    <oddHeader>&amp;C&amp;P</oddHeader>
    <firstHeader>&amp;C&amp;P</firstHeader>
  </headerFooter>
  <rowBreaks count="1" manualBreakCount="1">
    <brk id="2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22</vt:i4>
      </vt:variant>
    </vt:vector>
  </HeadingPairs>
  <TitlesOfParts>
    <vt:vector size="36" baseType="lpstr">
      <vt:lpstr>Итоги стр1</vt:lpstr>
      <vt:lpstr>Прил 1</vt:lpstr>
      <vt:lpstr>Прил 2</vt:lpstr>
      <vt:lpstr>Прил 2 (мер)</vt:lpstr>
      <vt:lpstr>Прил 3</vt:lpstr>
      <vt:lpstr>Прил 3 (мер)</vt:lpstr>
      <vt:lpstr>Прил 4</vt:lpstr>
      <vt:lpstr>Прил 4 (мер)</vt:lpstr>
      <vt:lpstr>Прил 5</vt:lpstr>
      <vt:lpstr>Прил 5 (мер)</vt:lpstr>
      <vt:lpstr>Прил 6</vt:lpstr>
      <vt:lpstr>Прил 6 (мер)</vt:lpstr>
      <vt:lpstr>Прил 7</vt:lpstr>
      <vt:lpstr>Прил 7 (мер)</vt:lpstr>
      <vt:lpstr>'Итоги стр1'!_GoBack</vt:lpstr>
      <vt:lpstr>'Прил 1'!Заголовки_для_печати</vt:lpstr>
      <vt:lpstr>'Прил 2 (мер)'!Заголовки_для_печати</vt:lpstr>
      <vt:lpstr>'Прил 3 (мер)'!Заголовки_для_печати</vt:lpstr>
      <vt:lpstr>'Прил 4 (мер)'!Заголовки_для_печати</vt:lpstr>
      <vt:lpstr>'Прил 5 (мер)'!Заголовки_для_печати</vt:lpstr>
      <vt:lpstr>'Прил 6 (мер)'!Заголовки_для_печати</vt:lpstr>
      <vt:lpstr>'Прил 7 (мер)'!Заголовки_для_печати</vt:lpstr>
      <vt:lpstr>'Итоги стр1'!Область_печати</vt:lpstr>
      <vt:lpstr>'Прил 1'!Область_печати</vt:lpstr>
      <vt:lpstr>'Прил 2'!Область_печати</vt:lpstr>
      <vt:lpstr>'Прил 2 (мер)'!Область_печати</vt:lpstr>
      <vt:lpstr>'Прил 3'!Область_печати</vt:lpstr>
      <vt:lpstr>'Прил 3 (мер)'!Область_печати</vt:lpstr>
      <vt:lpstr>'Прил 4'!Область_печати</vt:lpstr>
      <vt:lpstr>'Прил 4 (мер)'!Область_печати</vt:lpstr>
      <vt:lpstr>'Прил 5'!Область_печати</vt:lpstr>
      <vt:lpstr>'Прил 5 (мер)'!Область_печати</vt:lpstr>
      <vt:lpstr>'Прил 6'!Область_печати</vt:lpstr>
      <vt:lpstr>'Прил 6 (мер)'!Область_печати</vt:lpstr>
      <vt:lpstr>'Прил 7'!Область_печати</vt:lpstr>
      <vt:lpstr>'Прил 7 (мер)'!Область_печати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dc:creator>
  <cp:lastModifiedBy>адм</cp:lastModifiedBy>
  <cp:lastPrinted>2017-12-14T07:47:57Z</cp:lastPrinted>
  <dcterms:created xsi:type="dcterms:W3CDTF">2016-10-14T08:24:15Z</dcterms:created>
  <dcterms:modified xsi:type="dcterms:W3CDTF">2017-12-15T10:31:26Z</dcterms:modified>
</cp:coreProperties>
</file>