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5480" windowHeight="9585" activeTab="1"/>
  </bookViews>
  <sheets>
    <sheet name="Норм. з-ты " sheetId="1" r:id="rId1"/>
    <sheet name="Норм. з-ты на содерж имущ " sheetId="2" r:id="rId2"/>
  </sheets>
  <definedNames>
    <definedName name="_xlnm.Print_Titles" localSheetId="0">'Норм. з-ты '!$16:$17</definedName>
    <definedName name="_xlnm.Print_Titles" localSheetId="1">'Норм. з-ты на содерж имущ '!$16:$17</definedName>
    <definedName name="_xlnm.Print_Area" localSheetId="0">'Норм. з-ты '!$A$1:$L$97</definedName>
    <definedName name="_xlnm.Print_Area" localSheetId="1">'Норм. з-ты на содерж имущ '!$A$1:$E$52</definedName>
  </definedNames>
  <calcPr fullCalcOnLoad="1"/>
</workbook>
</file>

<file path=xl/sharedStrings.xml><?xml version="1.0" encoding="utf-8"?>
<sst xmlns="http://schemas.openxmlformats.org/spreadsheetml/2006/main" count="172" uniqueCount="67">
  <si>
    <t xml:space="preserve">Сергиево-Посадского </t>
  </si>
  <si>
    <t>муниципального района</t>
  </si>
  <si>
    <t>Московской области</t>
  </si>
  <si>
    <t>НОРМАТИВНЫЕ ЗАТРАТЫ</t>
  </si>
  <si>
    <t>№ п/п</t>
  </si>
  <si>
    <t>Нормативные затраты на единицу муниципальной услуги</t>
  </si>
  <si>
    <t>Нормативные затраты на оплату труда и начисления на выплаты по оплате труда, руб.</t>
  </si>
  <si>
    <t>Нормативные затраты на коммунальные услуги, связанные с оказанием муниципальной услуги, руб.</t>
  </si>
  <si>
    <t>Прочие затраты, связанные с оказанием муниципальной услуги, руб.</t>
  </si>
  <si>
    <t>Итого нормативные затраты на муниципальную услугу, руб.</t>
  </si>
  <si>
    <t>Нормативные затраты на содержание имущества муниципальных учреждений, руб.</t>
  </si>
  <si>
    <t>Справочно</t>
  </si>
  <si>
    <t>Кол-во потребителей</t>
  </si>
  <si>
    <t>Всего нормативные затраты на муниципальную услугу и содержание имущества муниципальных учреждений, руб.</t>
  </si>
  <si>
    <t>Сумма нормативных затрат на оказание муниципальной услуги, руб.</t>
  </si>
  <si>
    <t>кол-во посещений</t>
  </si>
  <si>
    <t>кол-во мероприятий</t>
  </si>
  <si>
    <t>кол-во человек</t>
  </si>
  <si>
    <t>Областные субсидии</t>
  </si>
  <si>
    <t>Средства местного бюджета</t>
  </si>
  <si>
    <t>НА СОДЕРЖАНИЕ ИМУЩЕСТВА, ВКЛЮЧАЕМЫЕ В ФИНАНСОВОЕ ОБЕСПЕЧЕНИЕ МУНИЦИПАЛЬНОГО ЗАДАНИЯ</t>
  </si>
  <si>
    <t>Нормативные затраты на коммунальные услуги, на содержание имущества муниципальных учреждений, руб.</t>
  </si>
  <si>
    <t>Затраты на уплату налога на имущество и земельного налога на содержание имущества муниципальных учреждений, руб.</t>
  </si>
  <si>
    <t>Итого нормативные затраты на содержание имущества муниципальных учреждений, руб.</t>
  </si>
  <si>
    <t>Создание концертов и концертных программ</t>
  </si>
  <si>
    <t>кол-во документов</t>
  </si>
  <si>
    <t>Библиографическая обработка документов и создание каталогов</t>
  </si>
  <si>
    <t>Наименование муниципальной услуги/работы</t>
  </si>
  <si>
    <t>Наименование муниципальной услуги / работы / источника финансирования / муниципального учреждения</t>
  </si>
  <si>
    <t>кол-во документов (записей)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</si>
  <si>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</si>
  <si>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Организация и проведение культурно-массовых мероприятий</t>
  </si>
  <si>
    <t>В 2018 ГОДУ ЗА СЧЕТ СРЕДСТВ БЮДЖЕТА ГОРОДСКОГО ПОСЕЛЕНИЯ СЕРГИЕВ ПОСАД</t>
  </si>
  <si>
    <t>МОСКОВСКОЙ ОБЛАСТИ В 2018 ГОДУ ЗА СЧЕТ СРЕДСТВ БЮДЖЕТА ГОРОДСКОГО ПОСЕЛЕНИЯ СЕРГИЕВ ПОСАД</t>
  </si>
  <si>
    <t>Показ (организация показа) спектаклей</t>
  </si>
  <si>
    <t>Создание спектаклей</t>
  </si>
  <si>
    <t>МУК СПДТ "Театральный ковчег"</t>
  </si>
  <si>
    <t>ВСЕГО</t>
  </si>
  <si>
    <t>Библиотечное, библиографическое и информационное обслуживание пользователей библиотеки</t>
  </si>
  <si>
    <t>МУК "ЦГБ им. А.С. Горловского"</t>
  </si>
  <si>
    <t>МАУ "Городские парки Сергиева Посада"</t>
  </si>
  <si>
    <t>Обеспечение сохранности и целостности историко-архитектурного комплекса, исторической среды и ландшафтов</t>
  </si>
  <si>
    <t>Организация деятельности клубных формирований и формирований самодеятельного народного творчества</t>
  </si>
  <si>
    <t>количество человек</t>
  </si>
  <si>
    <t>количество мероприятий</t>
  </si>
  <si>
    <t>"ДК им. Ю.А. Гагарина"</t>
  </si>
  <si>
    <t>Публичный показ музейных предметов, музейных коллекций</t>
  </si>
  <si>
    <t>Обеспечение сохранности и целостности историко-культурного комплекса, исторической среды и ландшафтов, входящих в состав музеев-заповедников</t>
  </si>
  <si>
    <t>Показ концертов и концертных программ</t>
  </si>
  <si>
    <t>Осуществление издательской деятельности</t>
  </si>
  <si>
    <t>Организация мероприятий</t>
  </si>
  <si>
    <t>МУК КПЦ "Дубрава"</t>
  </si>
  <si>
    <t>количество формирований</t>
  </si>
  <si>
    <t>количество программ</t>
  </si>
  <si>
    <t>количество изданий</t>
  </si>
  <si>
    <t>площадь территории, га</t>
  </si>
  <si>
    <t>МБУ СОЦ "Луч"</t>
  </si>
  <si>
    <t xml:space="preserve">ГОРОДСКОГО ПОСЕЛЕНИЯ СЕРГИЕВ ПОСАД СЕРГИЕВО-ПОСАДСКОГО МУНИЦИПАЛЬНОГО РАЙОНА МОСКОВСКОЙ ОБЛАСТИ </t>
  </si>
  <si>
    <t xml:space="preserve">ГОРОДСКОГО ПОСЕЛЕНИЯ СЕРГИЕВ ПОСАД СЕРГИЕВО-ПОСАДСКОГО МУНИЦИПАЛЬНОГО РАЙОНА </t>
  </si>
  <si>
    <t>Обеспечение доступа к объектам спорта</t>
  </si>
  <si>
    <t>количество посетителей</t>
  </si>
  <si>
    <t>НА ОКАЗАНИЕ МУНИЦИПАЛЬНЫХ УСЛУГ (ВЫПОЛНЕНИЕ РАБОТ) ФИЗИЧЕСКИМ И ЮРИДИЧЕСКИМ ЛИЦАМ</t>
  </si>
  <si>
    <t>МУНИЦИПАЛЬНЫМИ БЮДЖЕТНЫМИ (АВТОНОМНЫМИ) УЧРЕЖДЕНИЯМИ КУЛЬТУРЫ, ФИЗИЧЕСКОЙ КУЛЬТУРЫ И СПОРТА</t>
  </si>
  <si>
    <t>МУНИЦИПАЛЬНЫМИ БЮДЖЕТНЫМИ (АВТОНОМНЫМИ) УЧРЕЖДЕНИЯМИ КУЛЬТУРЫ,  ФИЗИЧЕСКОЙ КУЛЬТУРЫ И СПОРТА</t>
  </si>
  <si>
    <t>Утверждены</t>
  </si>
  <si>
    <t>постановлением Главы</t>
  </si>
  <si>
    <t>от 19.03.2018 № 368-ПГ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</si>
</sst>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0_р_."/>
    <numFmt numFmtId="178" formatCode="[$-FC19]d\ mmmm\ yyyy\ &quot;г.&quot;"/>
  </numFmts>
  <fonts count="48"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9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9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theme="6" tint="-0.4999699890613556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3" fontId="46" fillId="0" borderId="0" xfId="0" applyNumberFormat="1" applyFont="1" applyFill="1" applyAlignment="1">
      <alignment/>
    </xf>
    <xf numFmtId="4" fontId="3" fillId="4" borderId="0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43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/>
    </xf>
    <xf numFmtId="176" fontId="3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9" fontId="4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9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view="pageBreakPreview" zoomScale="150" zoomScaleSheetLayoutView="150" zoomScalePageLayoutView="0" workbookViewId="0" topLeftCell="A37">
      <selection activeCell="D4" sqref="D4"/>
    </sheetView>
  </sheetViews>
  <sheetFormatPr defaultColWidth="9.140625" defaultRowHeight="12"/>
  <cols>
    <col min="1" max="1" width="4.140625" style="17" customWidth="1"/>
    <col min="2" max="2" width="36.00390625" style="17" customWidth="1"/>
    <col min="3" max="3" width="14.28125" style="17" customWidth="1"/>
    <col min="4" max="4" width="17.8515625" style="17" customWidth="1"/>
    <col min="5" max="5" width="15.421875" style="17" customWidth="1"/>
    <col min="6" max="6" width="15.28125" style="17" customWidth="1"/>
    <col min="7" max="7" width="13.8515625" style="17" customWidth="1"/>
    <col min="8" max="8" width="17.140625" style="17" customWidth="1"/>
    <col min="9" max="9" width="15.421875" style="17" customWidth="1"/>
    <col min="10" max="10" width="18.7109375" style="17" customWidth="1"/>
    <col min="11" max="11" width="18.7109375" style="17" hidden="1" customWidth="1"/>
    <col min="12" max="13" width="16.7109375" style="17" hidden="1" customWidth="1"/>
    <col min="14" max="14" width="17.28125" style="38" customWidth="1"/>
    <col min="15" max="15" width="12.28125" style="17" bestFit="1" customWidth="1"/>
    <col min="16" max="16" width="14.8515625" style="17" bestFit="1" customWidth="1"/>
    <col min="17" max="17" width="9.140625" style="17" customWidth="1"/>
    <col min="18" max="18" width="11.421875" style="17" bestFit="1" customWidth="1"/>
    <col min="19" max="16384" width="9.140625" style="17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 t="s">
        <v>64</v>
      </c>
      <c r="J1" s="26"/>
      <c r="K1" s="26"/>
    </row>
    <row r="2" spans="1:11" ht="12.75">
      <c r="A2" s="26"/>
      <c r="B2" s="26"/>
      <c r="C2" s="26"/>
      <c r="D2" s="26"/>
      <c r="E2" s="26"/>
      <c r="F2" s="26"/>
      <c r="G2" s="26"/>
      <c r="H2" s="26"/>
      <c r="I2" s="26" t="s">
        <v>65</v>
      </c>
      <c r="J2" s="26"/>
      <c r="K2" s="26"/>
    </row>
    <row r="3" spans="1:11" ht="12.75">
      <c r="A3" s="26"/>
      <c r="B3" s="26"/>
      <c r="C3" s="26"/>
      <c r="D3" s="26"/>
      <c r="E3" s="26"/>
      <c r="F3" s="26"/>
      <c r="G3" s="26"/>
      <c r="H3" s="26"/>
      <c r="I3" s="26" t="s">
        <v>0</v>
      </c>
      <c r="J3" s="26"/>
      <c r="K3" s="26"/>
    </row>
    <row r="4" spans="1:11" ht="12.75">
      <c r="A4" s="26"/>
      <c r="B4" s="26"/>
      <c r="C4" s="26"/>
      <c r="D4" s="26"/>
      <c r="E4" s="26"/>
      <c r="F4" s="26"/>
      <c r="G4" s="26"/>
      <c r="H4" s="26"/>
      <c r="I4" s="26" t="s">
        <v>1</v>
      </c>
      <c r="J4" s="26"/>
      <c r="K4" s="26"/>
    </row>
    <row r="5" spans="1:11" ht="12.75">
      <c r="A5" s="26"/>
      <c r="B5" s="26"/>
      <c r="C5" s="26"/>
      <c r="D5" s="26"/>
      <c r="E5" s="26"/>
      <c r="F5" s="26"/>
      <c r="G5" s="26"/>
      <c r="H5" s="26"/>
      <c r="I5" s="26" t="s">
        <v>2</v>
      </c>
      <c r="J5" s="26"/>
      <c r="K5" s="26"/>
    </row>
    <row r="6" spans="1:11" ht="12.75">
      <c r="A6" s="26"/>
      <c r="B6" s="26"/>
      <c r="C6" s="26"/>
      <c r="D6" s="26"/>
      <c r="E6" s="26"/>
      <c r="F6" s="26"/>
      <c r="G6" s="26"/>
      <c r="H6" s="26"/>
      <c r="I6" s="26" t="s">
        <v>66</v>
      </c>
      <c r="J6" s="26"/>
      <c r="K6" s="26"/>
    </row>
    <row r="7" spans="1:11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4" ht="12.75">
      <c r="A10" s="93" t="s">
        <v>3</v>
      </c>
      <c r="B10" s="93"/>
      <c r="C10" s="93"/>
      <c r="D10" s="93"/>
      <c r="E10" s="93"/>
      <c r="F10" s="93"/>
      <c r="G10" s="93"/>
      <c r="H10" s="93"/>
      <c r="I10" s="93"/>
      <c r="J10" s="93"/>
      <c r="K10" s="27"/>
      <c r="L10" s="28"/>
      <c r="M10" s="28"/>
      <c r="N10" s="39"/>
    </row>
    <row r="11" spans="1:14" ht="12.75">
      <c r="A11" s="93" t="s">
        <v>61</v>
      </c>
      <c r="B11" s="93"/>
      <c r="C11" s="93"/>
      <c r="D11" s="93"/>
      <c r="E11" s="93"/>
      <c r="F11" s="93"/>
      <c r="G11" s="93"/>
      <c r="H11" s="93"/>
      <c r="I11" s="93"/>
      <c r="J11" s="93"/>
      <c r="K11" s="27"/>
      <c r="L11" s="28"/>
      <c r="M11" s="28"/>
      <c r="N11" s="39"/>
    </row>
    <row r="12" spans="1:14" ht="12.75">
      <c r="A12" s="93" t="s">
        <v>62</v>
      </c>
      <c r="B12" s="93"/>
      <c r="C12" s="93"/>
      <c r="D12" s="93"/>
      <c r="E12" s="93"/>
      <c r="F12" s="93"/>
      <c r="G12" s="93"/>
      <c r="H12" s="93"/>
      <c r="I12" s="93"/>
      <c r="J12" s="93"/>
      <c r="K12" s="27"/>
      <c r="L12" s="28"/>
      <c r="M12" s="28"/>
      <c r="N12" s="39"/>
    </row>
    <row r="13" spans="1:14" ht="12.75">
      <c r="A13" s="93" t="s">
        <v>57</v>
      </c>
      <c r="B13" s="93"/>
      <c r="C13" s="93"/>
      <c r="D13" s="93"/>
      <c r="E13" s="93"/>
      <c r="F13" s="93"/>
      <c r="G13" s="93"/>
      <c r="H13" s="93"/>
      <c r="I13" s="93"/>
      <c r="J13" s="93"/>
      <c r="K13" s="27"/>
      <c r="L13" s="28"/>
      <c r="M13" s="28"/>
      <c r="N13" s="39"/>
    </row>
    <row r="14" spans="1:14" ht="12.75">
      <c r="A14" s="93" t="s">
        <v>32</v>
      </c>
      <c r="B14" s="93"/>
      <c r="C14" s="93"/>
      <c r="D14" s="93"/>
      <c r="E14" s="93"/>
      <c r="F14" s="93"/>
      <c r="G14" s="93"/>
      <c r="H14" s="93"/>
      <c r="I14" s="93"/>
      <c r="J14" s="93"/>
      <c r="K14" s="27"/>
      <c r="L14" s="28"/>
      <c r="M14" s="28"/>
      <c r="N14" s="39"/>
    </row>
    <row r="15" spans="1:1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4" customHeight="1">
      <c r="A16" s="95" t="s">
        <v>4</v>
      </c>
      <c r="B16" s="94" t="s">
        <v>27</v>
      </c>
      <c r="C16" s="95" t="s">
        <v>5</v>
      </c>
      <c r="D16" s="95"/>
      <c r="E16" s="95"/>
      <c r="F16" s="95"/>
      <c r="G16" s="96" t="s">
        <v>11</v>
      </c>
      <c r="H16" s="97"/>
      <c r="I16" s="97"/>
      <c r="J16" s="98"/>
      <c r="K16" s="29"/>
    </row>
    <row r="17" spans="1:11" ht="99" customHeight="1">
      <c r="A17" s="95"/>
      <c r="B17" s="94"/>
      <c r="C17" s="5" t="s">
        <v>6</v>
      </c>
      <c r="D17" s="5" t="s">
        <v>7</v>
      </c>
      <c r="E17" s="5" t="s">
        <v>8</v>
      </c>
      <c r="F17" s="5" t="s">
        <v>9</v>
      </c>
      <c r="G17" s="5" t="s">
        <v>12</v>
      </c>
      <c r="H17" s="5" t="s">
        <v>14</v>
      </c>
      <c r="I17" s="5" t="s">
        <v>10</v>
      </c>
      <c r="J17" s="5" t="s">
        <v>13</v>
      </c>
      <c r="K17" s="30"/>
    </row>
    <row r="18" spans="1:11" ht="19.5" customHeight="1">
      <c r="A18" s="18"/>
      <c r="B18" s="80" t="s">
        <v>34</v>
      </c>
      <c r="C18" s="83"/>
      <c r="D18" s="83"/>
      <c r="E18" s="83"/>
      <c r="F18" s="84"/>
      <c r="G18" s="5" t="s">
        <v>17</v>
      </c>
      <c r="H18" s="4"/>
      <c r="I18" s="4"/>
      <c r="J18" s="4"/>
      <c r="K18" s="24"/>
    </row>
    <row r="19" spans="1:14" s="71" customFormat="1" ht="13.5" customHeight="1">
      <c r="A19" s="18">
        <v>1</v>
      </c>
      <c r="B19" s="4" t="s">
        <v>36</v>
      </c>
      <c r="C19" s="67">
        <f>C20+C21</f>
        <v>985.92</v>
      </c>
      <c r="D19" s="67">
        <f>D20+D21</f>
        <v>7.89</v>
      </c>
      <c r="E19" s="67">
        <f>E20+E21</f>
        <v>9.21</v>
      </c>
      <c r="F19" s="67">
        <f>F20+F21</f>
        <v>1003.02</v>
      </c>
      <c r="G19" s="4">
        <v>11375</v>
      </c>
      <c r="H19" s="67">
        <f>H20+H21</f>
        <v>11409400.8</v>
      </c>
      <c r="I19" s="67">
        <v>24599.2</v>
      </c>
      <c r="J19" s="67">
        <v>11434000</v>
      </c>
      <c r="K19" s="68">
        <v>23418.2</v>
      </c>
      <c r="L19" s="68"/>
      <c r="M19" s="69"/>
      <c r="N19" s="70"/>
    </row>
    <row r="20" spans="1:13" ht="12.75">
      <c r="A20" s="18"/>
      <c r="B20" s="4" t="s">
        <v>19</v>
      </c>
      <c r="C20" s="6">
        <v>985.92</v>
      </c>
      <c r="D20" s="6">
        <v>7.89</v>
      </c>
      <c r="E20" s="6">
        <v>9.21</v>
      </c>
      <c r="F20" s="6">
        <f>C20+D20+E20</f>
        <v>1003.02</v>
      </c>
      <c r="G20" s="4">
        <v>11375</v>
      </c>
      <c r="H20" s="13">
        <f>J20-I20</f>
        <v>11409400.8</v>
      </c>
      <c r="I20" s="67">
        <v>24599.2</v>
      </c>
      <c r="J20" s="6">
        <v>11434000</v>
      </c>
      <c r="K20" s="15">
        <f>K19/M21*100</f>
        <v>40</v>
      </c>
      <c r="M20" s="31"/>
    </row>
    <row r="21" spans="1:13" ht="12.75">
      <c r="A21" s="18"/>
      <c r="B21" s="4" t="s">
        <v>18</v>
      </c>
      <c r="C21" s="6">
        <v>0</v>
      </c>
      <c r="D21" s="6">
        <v>0</v>
      </c>
      <c r="E21" s="6">
        <v>0</v>
      </c>
      <c r="F21" s="6">
        <f>C21+D21+E21</f>
        <v>0</v>
      </c>
      <c r="G21" s="4">
        <v>0</v>
      </c>
      <c r="H21" s="13">
        <f>J21-I21</f>
        <v>0</v>
      </c>
      <c r="I21" s="13">
        <v>0</v>
      </c>
      <c r="J21" s="6">
        <v>0</v>
      </c>
      <c r="K21" s="15"/>
      <c r="M21" s="31">
        <f>K19+K23</f>
        <v>58545.5</v>
      </c>
    </row>
    <row r="22" spans="1:11" ht="27.75" customHeight="1">
      <c r="A22" s="18"/>
      <c r="B22" s="80" t="s">
        <v>35</v>
      </c>
      <c r="C22" s="83"/>
      <c r="D22" s="83"/>
      <c r="E22" s="83"/>
      <c r="F22" s="84"/>
      <c r="G22" s="5" t="s">
        <v>16</v>
      </c>
      <c r="H22" s="4"/>
      <c r="I22" s="6"/>
      <c r="J22" s="4"/>
      <c r="K22" s="24"/>
    </row>
    <row r="23" spans="1:14" s="71" customFormat="1" ht="14.25" customHeight="1">
      <c r="A23" s="18">
        <v>1</v>
      </c>
      <c r="B23" s="4" t="s">
        <v>36</v>
      </c>
      <c r="C23" s="67">
        <v>2948241.46</v>
      </c>
      <c r="D23" s="67">
        <v>23592.6</v>
      </c>
      <c r="E23" s="67">
        <v>27533.88</v>
      </c>
      <c r="F23" s="67">
        <f>F24+F25</f>
        <v>2999367.94</v>
      </c>
      <c r="G23" s="4">
        <v>6</v>
      </c>
      <c r="H23" s="67">
        <f>H24+H25</f>
        <v>17996199.2</v>
      </c>
      <c r="I23" s="67">
        <v>38800.8</v>
      </c>
      <c r="J23" s="67">
        <f>J24+J25</f>
        <v>18035000</v>
      </c>
      <c r="K23" s="72">
        <v>35127.3</v>
      </c>
      <c r="L23" s="73">
        <f>J20+J24</f>
        <v>29469000</v>
      </c>
      <c r="N23" s="70"/>
    </row>
    <row r="24" spans="1:12" ht="12.75">
      <c r="A24" s="18"/>
      <c r="B24" s="4" t="s">
        <v>19</v>
      </c>
      <c r="C24" s="67">
        <v>2948241.46</v>
      </c>
      <c r="D24" s="67">
        <v>23592.6</v>
      </c>
      <c r="E24" s="67">
        <v>27533.88</v>
      </c>
      <c r="F24" s="6">
        <f>C24+D24+E24</f>
        <v>2999367.94</v>
      </c>
      <c r="G24" s="4">
        <v>6</v>
      </c>
      <c r="H24" s="13">
        <f>J24-I24</f>
        <v>17996199.2</v>
      </c>
      <c r="I24" s="67">
        <v>38800.8</v>
      </c>
      <c r="J24" s="6">
        <v>18035000</v>
      </c>
      <c r="K24" s="15">
        <f>K23/M21*100</f>
        <v>60.00000000000001</v>
      </c>
      <c r="L24" s="31"/>
    </row>
    <row r="25" spans="1:11" ht="12.75">
      <c r="A25" s="18"/>
      <c r="B25" s="4" t="s">
        <v>18</v>
      </c>
      <c r="C25" s="6">
        <v>0</v>
      </c>
      <c r="D25" s="6">
        <v>0</v>
      </c>
      <c r="E25" s="6">
        <v>0</v>
      </c>
      <c r="F25" s="6">
        <f>C25+D25+E25</f>
        <v>0</v>
      </c>
      <c r="G25" s="4">
        <v>0</v>
      </c>
      <c r="H25" s="13">
        <f>J25-I25</f>
        <v>0</v>
      </c>
      <c r="I25" s="13">
        <v>0</v>
      </c>
      <c r="J25" s="6">
        <v>0</v>
      </c>
      <c r="K25" s="15"/>
    </row>
    <row r="26" spans="1:11" ht="13.5">
      <c r="A26" s="18"/>
      <c r="B26" s="92" t="s">
        <v>37</v>
      </c>
      <c r="C26" s="86"/>
      <c r="D26" s="86"/>
      <c r="E26" s="86"/>
      <c r="F26" s="86"/>
      <c r="G26" s="86"/>
      <c r="H26" s="86"/>
      <c r="I26" s="87"/>
      <c r="K26" s="23"/>
    </row>
    <row r="27" spans="1:11" ht="12.75">
      <c r="A27" s="18"/>
      <c r="B27" s="88" t="s">
        <v>19</v>
      </c>
      <c r="C27" s="86"/>
      <c r="D27" s="86"/>
      <c r="E27" s="86"/>
      <c r="F27" s="86"/>
      <c r="G27" s="86"/>
      <c r="H27" s="86"/>
      <c r="I27" s="87"/>
      <c r="J27" s="14">
        <f>J19+J23</f>
        <v>29469000</v>
      </c>
      <c r="K27" s="23"/>
    </row>
    <row r="28" spans="1:11" ht="30.75" customHeight="1">
      <c r="A28" s="18"/>
      <c r="B28" s="80" t="s">
        <v>38</v>
      </c>
      <c r="C28" s="83"/>
      <c r="D28" s="83"/>
      <c r="E28" s="83"/>
      <c r="F28" s="84"/>
      <c r="G28" s="5" t="s">
        <v>15</v>
      </c>
      <c r="H28" s="40"/>
      <c r="I28" s="4"/>
      <c r="J28" s="4"/>
      <c r="K28" s="24"/>
    </row>
    <row r="29" spans="1:15" s="71" customFormat="1" ht="15.75" customHeight="1">
      <c r="A29" s="18">
        <v>2</v>
      </c>
      <c r="B29" s="4" t="s">
        <v>39</v>
      </c>
      <c r="C29" s="67">
        <v>215.84</v>
      </c>
      <c r="D29" s="67">
        <v>4.08</v>
      </c>
      <c r="E29" s="67">
        <v>17.66</v>
      </c>
      <c r="F29" s="67">
        <f>F30+F31</f>
        <v>237.58</v>
      </c>
      <c r="G29" s="4">
        <v>97900</v>
      </c>
      <c r="H29" s="67">
        <f>H30+H31</f>
        <v>23258939.2</v>
      </c>
      <c r="I29" s="67">
        <f>I30+I31</f>
        <v>262360.8</v>
      </c>
      <c r="J29" s="67">
        <f>J30+J31</f>
        <v>23521300</v>
      </c>
      <c r="K29" s="72">
        <v>24148.5</v>
      </c>
      <c r="N29" s="70"/>
      <c r="O29" s="73"/>
    </row>
    <row r="30" spans="1:11" ht="12.75">
      <c r="A30" s="18"/>
      <c r="B30" s="4" t="s">
        <v>19</v>
      </c>
      <c r="C30" s="67">
        <v>215.84</v>
      </c>
      <c r="D30" s="6">
        <v>4.08</v>
      </c>
      <c r="E30" s="67">
        <v>17.66</v>
      </c>
      <c r="F30" s="6">
        <f>C30+D30+E30</f>
        <v>237.58</v>
      </c>
      <c r="G30" s="4">
        <v>97900</v>
      </c>
      <c r="H30" s="7">
        <f>J30-I30</f>
        <v>23258939.2</v>
      </c>
      <c r="I30" s="13">
        <v>262360.8</v>
      </c>
      <c r="J30" s="6">
        <v>23521300</v>
      </c>
      <c r="K30" s="15">
        <f>K29/M35*100</f>
        <v>56.99998583763318</v>
      </c>
    </row>
    <row r="31" spans="1:13" ht="12.75">
      <c r="A31" s="18"/>
      <c r="B31" s="4" t="s">
        <v>18</v>
      </c>
      <c r="C31" s="6">
        <v>0</v>
      </c>
      <c r="D31" s="6">
        <v>0</v>
      </c>
      <c r="E31" s="6">
        <v>0</v>
      </c>
      <c r="F31" s="6">
        <f>C31+D31+E31</f>
        <v>0</v>
      </c>
      <c r="G31" s="4">
        <v>0</v>
      </c>
      <c r="H31" s="7">
        <f>J31-I31</f>
        <v>0</v>
      </c>
      <c r="I31" s="13">
        <v>0</v>
      </c>
      <c r="J31" s="6">
        <v>0</v>
      </c>
      <c r="K31" s="15"/>
      <c r="M31" s="74"/>
    </row>
    <row r="32" spans="1:11" ht="35.25" customHeight="1">
      <c r="A32" s="18"/>
      <c r="B32" s="80" t="s">
        <v>30</v>
      </c>
      <c r="C32" s="83"/>
      <c r="D32" s="83"/>
      <c r="E32" s="83"/>
      <c r="F32" s="84"/>
      <c r="G32" s="5" t="s">
        <v>25</v>
      </c>
      <c r="H32" s="40"/>
      <c r="I32" s="4"/>
      <c r="J32" s="4"/>
      <c r="K32" s="24"/>
    </row>
    <row r="33" spans="1:15" ht="12.75">
      <c r="A33" s="18">
        <v>2</v>
      </c>
      <c r="B33" s="4" t="s">
        <v>39</v>
      </c>
      <c r="C33" s="67">
        <f>C34+C35</f>
        <v>32.59</v>
      </c>
      <c r="D33" s="67">
        <f>D34+D35</f>
        <v>0.62</v>
      </c>
      <c r="E33" s="67">
        <v>2.66</v>
      </c>
      <c r="F33" s="67">
        <f>F34+F35</f>
        <v>35.870000000000005</v>
      </c>
      <c r="G33" s="4">
        <v>96000</v>
      </c>
      <c r="H33" s="67">
        <f>H34+H35</f>
        <v>3443356</v>
      </c>
      <c r="I33" s="67">
        <f>I34+I35</f>
        <v>38844</v>
      </c>
      <c r="J33" s="67">
        <f>J34+J35</f>
        <v>3482200</v>
      </c>
      <c r="K33" s="72">
        <v>5507.6</v>
      </c>
      <c r="O33" s="31"/>
    </row>
    <row r="34" spans="1:13" ht="12.75">
      <c r="A34" s="18"/>
      <c r="B34" s="4" t="s">
        <v>19</v>
      </c>
      <c r="C34" s="6">
        <v>32.59</v>
      </c>
      <c r="D34" s="6">
        <v>0.62</v>
      </c>
      <c r="E34" s="67">
        <v>2.66</v>
      </c>
      <c r="F34" s="6">
        <f>C34+D34+E34</f>
        <v>35.870000000000005</v>
      </c>
      <c r="G34" s="4">
        <v>96000</v>
      </c>
      <c r="H34" s="7">
        <f>J34-I34</f>
        <v>3443356</v>
      </c>
      <c r="I34" s="13">
        <v>38844</v>
      </c>
      <c r="J34" s="6">
        <v>3482200</v>
      </c>
      <c r="K34" s="15">
        <f>K33/M35*100</f>
        <v>13.00010857814558</v>
      </c>
      <c r="M34" s="74"/>
    </row>
    <row r="35" spans="1:13" ht="12.75">
      <c r="A35" s="18"/>
      <c r="B35" s="4" t="s">
        <v>18</v>
      </c>
      <c r="C35" s="6">
        <v>0</v>
      </c>
      <c r="D35" s="6">
        <v>0</v>
      </c>
      <c r="E35" s="6">
        <v>0</v>
      </c>
      <c r="F35" s="6">
        <f>C35+D35+E35</f>
        <v>0</v>
      </c>
      <c r="G35" s="4">
        <v>0</v>
      </c>
      <c r="H35" s="7">
        <f>J35-I35</f>
        <v>0</v>
      </c>
      <c r="I35" s="13">
        <v>0</v>
      </c>
      <c r="J35" s="6">
        <v>0</v>
      </c>
      <c r="K35" s="15"/>
      <c r="M35" s="31">
        <f>K29+K33+K37</f>
        <v>42365.8</v>
      </c>
    </row>
    <row r="36" spans="1:11" ht="38.25">
      <c r="A36" s="18"/>
      <c r="B36" s="80" t="s">
        <v>26</v>
      </c>
      <c r="C36" s="83"/>
      <c r="D36" s="83"/>
      <c r="E36" s="83"/>
      <c r="F36" s="84"/>
      <c r="G36" s="5" t="s">
        <v>29</v>
      </c>
      <c r="H36" s="40"/>
      <c r="I36" s="6"/>
      <c r="J36" s="4"/>
      <c r="K36" s="24"/>
    </row>
    <row r="37" spans="1:15" ht="12.75">
      <c r="A37" s="18">
        <v>2</v>
      </c>
      <c r="B37" s="4" t="s">
        <v>39</v>
      </c>
      <c r="C37" s="67">
        <v>280.83</v>
      </c>
      <c r="D37" s="67">
        <f>D38+D39</f>
        <v>5.31</v>
      </c>
      <c r="E37" s="67">
        <v>22.81</v>
      </c>
      <c r="F37" s="67">
        <f>F38+F39</f>
        <v>308.95</v>
      </c>
      <c r="G37" s="4">
        <v>3096</v>
      </c>
      <c r="H37" s="67">
        <f>H38+H39</f>
        <v>956504.8</v>
      </c>
      <c r="I37" s="67">
        <f>I38+I39</f>
        <v>10795.2</v>
      </c>
      <c r="J37" s="67">
        <f>J38+J39</f>
        <v>967300</v>
      </c>
      <c r="K37" s="72">
        <v>12709.7</v>
      </c>
      <c r="O37" s="31"/>
    </row>
    <row r="38" spans="1:13" ht="12.75">
      <c r="A38" s="18"/>
      <c r="B38" s="4" t="s">
        <v>19</v>
      </c>
      <c r="C38" s="67">
        <v>280.83</v>
      </c>
      <c r="D38" s="6">
        <v>5.31</v>
      </c>
      <c r="E38" s="67">
        <v>22.81</v>
      </c>
      <c r="F38" s="6">
        <f>C38+D38+E38</f>
        <v>308.95</v>
      </c>
      <c r="G38" s="4">
        <v>3096</v>
      </c>
      <c r="H38" s="7">
        <f>J38-I38</f>
        <v>956504.8</v>
      </c>
      <c r="I38" s="13">
        <v>10795.2</v>
      </c>
      <c r="J38" s="6">
        <v>967300</v>
      </c>
      <c r="K38" s="15">
        <f>K37/M35*100</f>
        <v>29.99990558422124</v>
      </c>
      <c r="M38" s="74"/>
    </row>
    <row r="39" spans="1:11" ht="12.75">
      <c r="A39" s="18"/>
      <c r="B39" s="4" t="s">
        <v>18</v>
      </c>
      <c r="C39" s="6">
        <v>0</v>
      </c>
      <c r="D39" s="6">
        <v>0</v>
      </c>
      <c r="E39" s="6">
        <v>0</v>
      </c>
      <c r="F39" s="6">
        <f>C39+D39+E39</f>
        <v>0</v>
      </c>
      <c r="G39" s="4">
        <v>0</v>
      </c>
      <c r="H39" s="7">
        <f>J39-I39</f>
        <v>0</v>
      </c>
      <c r="I39" s="13">
        <v>0</v>
      </c>
      <c r="J39" s="6">
        <v>0</v>
      </c>
      <c r="K39" s="15"/>
    </row>
    <row r="40" spans="2:12" ht="13.5">
      <c r="B40" s="85" t="s">
        <v>37</v>
      </c>
      <c r="C40" s="86"/>
      <c r="D40" s="86"/>
      <c r="E40" s="86"/>
      <c r="F40" s="86"/>
      <c r="G40" s="86"/>
      <c r="H40" s="86"/>
      <c r="I40" s="87"/>
      <c r="J40" s="6"/>
      <c r="K40" s="15"/>
      <c r="L40" s="31"/>
    </row>
    <row r="41" spans="1:12" ht="12.75">
      <c r="A41" s="18"/>
      <c r="B41" s="88" t="s">
        <v>19</v>
      </c>
      <c r="C41" s="86"/>
      <c r="D41" s="86"/>
      <c r="E41" s="86"/>
      <c r="F41" s="86"/>
      <c r="G41" s="86"/>
      <c r="H41" s="86"/>
      <c r="I41" s="87"/>
      <c r="J41" s="20">
        <f>J30+J34+J38</f>
        <v>27970800</v>
      </c>
      <c r="K41" s="25"/>
      <c r="L41" s="31"/>
    </row>
    <row r="42" spans="1:12" ht="25.5">
      <c r="A42" s="18"/>
      <c r="B42" s="89" t="s">
        <v>31</v>
      </c>
      <c r="C42" s="90"/>
      <c r="D42" s="90"/>
      <c r="E42" s="90"/>
      <c r="F42" s="91"/>
      <c r="G42" s="5" t="s">
        <v>16</v>
      </c>
      <c r="H42" s="7"/>
      <c r="I42" s="13"/>
      <c r="J42" s="20"/>
      <c r="K42" s="25"/>
      <c r="L42" s="31"/>
    </row>
    <row r="43" spans="1:12" ht="12.75">
      <c r="A43" s="18">
        <v>3</v>
      </c>
      <c r="B43" s="4" t="s">
        <v>40</v>
      </c>
      <c r="C43" s="6">
        <f>C44+C45</f>
        <v>3579.81</v>
      </c>
      <c r="D43" s="6">
        <f>D44+D45</f>
        <v>255.96</v>
      </c>
      <c r="E43" s="6">
        <v>3750.61</v>
      </c>
      <c r="F43" s="6">
        <f>F44+F45</f>
        <v>7586.38</v>
      </c>
      <c r="G43" s="4">
        <v>65</v>
      </c>
      <c r="H43" s="6">
        <f>H44+H45</f>
        <v>493114.59</v>
      </c>
      <c r="I43" s="6">
        <f>I44+I45</f>
        <v>6885.41</v>
      </c>
      <c r="J43" s="6">
        <f>J44+J45</f>
        <v>500000</v>
      </c>
      <c r="K43" s="15">
        <v>4647.2</v>
      </c>
      <c r="L43" s="31"/>
    </row>
    <row r="44" spans="1:12" ht="12.75">
      <c r="A44" s="18"/>
      <c r="B44" s="4" t="s">
        <v>19</v>
      </c>
      <c r="C44" s="6">
        <v>3579.81</v>
      </c>
      <c r="D44" s="6">
        <v>255.96</v>
      </c>
      <c r="E44" s="6">
        <v>3750.61</v>
      </c>
      <c r="F44" s="6">
        <f>C44+D44+E44</f>
        <v>7586.38</v>
      </c>
      <c r="G44" s="4">
        <v>65</v>
      </c>
      <c r="H44" s="7">
        <f>J44-I44</f>
        <v>493114.59</v>
      </c>
      <c r="I44" s="13">
        <v>6885.41</v>
      </c>
      <c r="J44" s="6">
        <v>500000</v>
      </c>
      <c r="K44" s="25" t="e">
        <f>K43/M49*100</f>
        <v>#REF!</v>
      </c>
      <c r="L44" s="31"/>
    </row>
    <row r="45" spans="1:12" ht="12.75">
      <c r="A45" s="18"/>
      <c r="B45" s="4" t="s">
        <v>18</v>
      </c>
      <c r="C45" s="6">
        <v>0</v>
      </c>
      <c r="D45" s="6">
        <v>0</v>
      </c>
      <c r="E45" s="6">
        <v>0</v>
      </c>
      <c r="F45" s="6">
        <v>0</v>
      </c>
      <c r="G45" s="4">
        <v>0</v>
      </c>
      <c r="H45" s="7">
        <v>0</v>
      </c>
      <c r="I45" s="13">
        <v>0</v>
      </c>
      <c r="J45" s="6">
        <v>0</v>
      </c>
      <c r="K45" s="25"/>
      <c r="L45" s="31"/>
    </row>
    <row r="46" spans="1:12" ht="25.5">
      <c r="A46" s="18"/>
      <c r="B46" s="80" t="s">
        <v>41</v>
      </c>
      <c r="C46" s="83"/>
      <c r="D46" s="83"/>
      <c r="E46" s="83"/>
      <c r="F46" s="84"/>
      <c r="G46" s="5" t="s">
        <v>55</v>
      </c>
      <c r="H46" s="7"/>
      <c r="I46" s="13"/>
      <c r="J46" s="20"/>
      <c r="K46" s="25"/>
      <c r="L46" s="31"/>
    </row>
    <row r="47" spans="1:12" ht="12.75">
      <c r="A47" s="18">
        <v>3</v>
      </c>
      <c r="B47" s="4" t="s">
        <v>40</v>
      </c>
      <c r="C47" s="6">
        <f>C48+C49</f>
        <v>213932.83</v>
      </c>
      <c r="D47" s="6">
        <f>D48+D49</f>
        <v>15296.41</v>
      </c>
      <c r="E47" s="6">
        <v>223567.42</v>
      </c>
      <c r="F47" s="6">
        <f>F48+F49</f>
        <v>452796.66000000003</v>
      </c>
      <c r="G47" s="4">
        <v>29.9</v>
      </c>
      <c r="H47" s="6">
        <f>H48+H49</f>
        <v>13538620</v>
      </c>
      <c r="I47" s="6">
        <f>I48+I49</f>
        <v>189280</v>
      </c>
      <c r="J47" s="6">
        <f>J48+J49</f>
        <v>13727900</v>
      </c>
      <c r="K47" s="15">
        <v>6945.8</v>
      </c>
      <c r="L47" s="31"/>
    </row>
    <row r="48" spans="1:12" ht="12.75">
      <c r="A48" s="18"/>
      <c r="B48" s="4" t="s">
        <v>19</v>
      </c>
      <c r="C48" s="6">
        <v>213932.83</v>
      </c>
      <c r="D48" s="6">
        <v>15296.41</v>
      </c>
      <c r="E48" s="6">
        <v>223567.42</v>
      </c>
      <c r="F48" s="6">
        <f>C48+D48+E48</f>
        <v>452796.66000000003</v>
      </c>
      <c r="G48" s="4">
        <v>29.9</v>
      </c>
      <c r="H48" s="7">
        <f>J48-I48</f>
        <v>13538620</v>
      </c>
      <c r="I48" s="13">
        <v>189280</v>
      </c>
      <c r="J48" s="6">
        <v>13727900</v>
      </c>
      <c r="K48" s="25" t="e">
        <f>K47/M49*100</f>
        <v>#REF!</v>
      </c>
      <c r="L48" s="31"/>
    </row>
    <row r="49" spans="1:13" ht="12.75">
      <c r="A49" s="18"/>
      <c r="B49" s="4" t="s">
        <v>18</v>
      </c>
      <c r="C49" s="6">
        <v>0</v>
      </c>
      <c r="D49" s="6">
        <v>0</v>
      </c>
      <c r="E49" s="6">
        <v>0</v>
      </c>
      <c r="F49" s="6">
        <v>0</v>
      </c>
      <c r="G49" s="4">
        <v>0</v>
      </c>
      <c r="H49" s="7">
        <v>0</v>
      </c>
      <c r="I49" s="13">
        <v>0</v>
      </c>
      <c r="J49" s="6">
        <v>0</v>
      </c>
      <c r="K49" s="25"/>
      <c r="L49" s="31"/>
      <c r="M49" s="31" t="e">
        <f>K43+K47+#REF!+#REF!+#REF!+#REF!</f>
        <v>#REF!</v>
      </c>
    </row>
    <row r="50" spans="1:12" ht="13.5">
      <c r="A50" s="18"/>
      <c r="B50" s="92" t="s">
        <v>37</v>
      </c>
      <c r="C50" s="86"/>
      <c r="D50" s="86"/>
      <c r="E50" s="86"/>
      <c r="F50" s="86"/>
      <c r="G50" s="86"/>
      <c r="H50" s="86"/>
      <c r="I50" s="87"/>
      <c r="K50" s="25"/>
      <c r="L50" s="31"/>
    </row>
    <row r="51" spans="1:12" ht="12.75">
      <c r="A51" s="18"/>
      <c r="B51" s="88" t="s">
        <v>19</v>
      </c>
      <c r="C51" s="86"/>
      <c r="D51" s="86"/>
      <c r="E51" s="86"/>
      <c r="F51" s="86"/>
      <c r="G51" s="86"/>
      <c r="H51" s="86"/>
      <c r="I51" s="87"/>
      <c r="J51" s="20">
        <f>J43+J47</f>
        <v>14227900</v>
      </c>
      <c r="K51" s="25"/>
      <c r="L51" s="31"/>
    </row>
    <row r="52" spans="1:11" ht="30.75" customHeight="1">
      <c r="A52" s="16"/>
      <c r="B52" s="80" t="s">
        <v>42</v>
      </c>
      <c r="C52" s="83"/>
      <c r="D52" s="83"/>
      <c r="E52" s="83"/>
      <c r="F52" s="84"/>
      <c r="G52" s="5" t="s">
        <v>43</v>
      </c>
      <c r="H52" s="4"/>
      <c r="I52" s="4"/>
      <c r="J52" s="4"/>
      <c r="K52" s="24"/>
    </row>
    <row r="53" spans="1:15" ht="12.75">
      <c r="A53" s="5">
        <v>4</v>
      </c>
      <c r="B53" s="4" t="s">
        <v>45</v>
      </c>
      <c r="C53" s="6">
        <v>2285.95</v>
      </c>
      <c r="D53" s="6">
        <v>40.98</v>
      </c>
      <c r="E53" s="6">
        <v>85.11</v>
      </c>
      <c r="F53" s="6">
        <f>SUM(C53:E53)</f>
        <v>2412.04</v>
      </c>
      <c r="G53" s="4">
        <v>26550</v>
      </c>
      <c r="H53" s="6">
        <f>J53-I53</f>
        <v>64039734.24</v>
      </c>
      <c r="I53" s="6">
        <v>789665.76</v>
      </c>
      <c r="J53" s="41">
        <v>64829400</v>
      </c>
      <c r="K53" s="22"/>
      <c r="O53" s="31"/>
    </row>
    <row r="54" spans="1:12" ht="12.75">
      <c r="A54" s="5"/>
      <c r="B54" s="4" t="s">
        <v>19</v>
      </c>
      <c r="C54" s="6">
        <v>2285.95</v>
      </c>
      <c r="D54" s="6">
        <v>40.98</v>
      </c>
      <c r="E54" s="6">
        <v>85.11</v>
      </c>
      <c r="F54" s="6">
        <f>SUM(C54:E54)</f>
        <v>2412.04</v>
      </c>
      <c r="G54" s="4">
        <v>26550</v>
      </c>
      <c r="H54" s="6">
        <f>J54-I54</f>
        <v>64039734.24</v>
      </c>
      <c r="I54" s="6">
        <v>789665.76</v>
      </c>
      <c r="J54" s="41">
        <v>64829400</v>
      </c>
      <c r="K54" s="22"/>
      <c r="L54" s="75">
        <v>0.37</v>
      </c>
    </row>
    <row r="55" spans="1:13" ht="12.75">
      <c r="A55" s="5"/>
      <c r="B55" s="4" t="s">
        <v>18</v>
      </c>
      <c r="C55" s="6">
        <v>0</v>
      </c>
      <c r="D55" s="6">
        <v>0</v>
      </c>
      <c r="E55" s="6">
        <v>0</v>
      </c>
      <c r="F55" s="6">
        <v>0</v>
      </c>
      <c r="G55" s="4">
        <v>0</v>
      </c>
      <c r="H55" s="7">
        <v>0</v>
      </c>
      <c r="I55" s="42">
        <v>0</v>
      </c>
      <c r="J55" s="41">
        <v>0</v>
      </c>
      <c r="K55" s="22"/>
      <c r="M55" s="32">
        <f>J54+J58</f>
        <v>108049000</v>
      </c>
    </row>
    <row r="56" spans="1:11" ht="26.25" customHeight="1">
      <c r="A56" s="16"/>
      <c r="B56" s="80" t="s">
        <v>31</v>
      </c>
      <c r="C56" s="81"/>
      <c r="D56" s="81"/>
      <c r="E56" s="81"/>
      <c r="F56" s="82"/>
      <c r="G56" s="5" t="s">
        <v>44</v>
      </c>
      <c r="H56" s="4"/>
      <c r="I56" s="4"/>
      <c r="J56" s="4"/>
      <c r="K56" s="24"/>
    </row>
    <row r="57" spans="1:15" ht="12.75">
      <c r="A57" s="5">
        <v>4</v>
      </c>
      <c r="B57" s="4" t="s">
        <v>45</v>
      </c>
      <c r="C57" s="6">
        <v>119004.094764705</v>
      </c>
      <c r="D57" s="6">
        <v>2133.16635294117</v>
      </c>
      <c r="E57" s="6">
        <v>4430.78</v>
      </c>
      <c r="F57" s="6">
        <f>SUM(C57:E57)</f>
        <v>125568.04111764618</v>
      </c>
      <c r="G57" s="4">
        <v>340</v>
      </c>
      <c r="H57" s="6">
        <f>J57-I57</f>
        <v>42693156.16</v>
      </c>
      <c r="I57" s="6">
        <v>526443.84</v>
      </c>
      <c r="J57" s="41">
        <v>43219600</v>
      </c>
      <c r="K57" s="22"/>
      <c r="O57" s="31"/>
    </row>
    <row r="58" spans="1:12" ht="12.75">
      <c r="A58" s="5"/>
      <c r="B58" s="4" t="s">
        <v>19</v>
      </c>
      <c r="C58" s="6">
        <v>119004.094764705</v>
      </c>
      <c r="D58" s="6">
        <v>2133.16635294117</v>
      </c>
      <c r="E58" s="6">
        <v>4430.78</v>
      </c>
      <c r="F58" s="6">
        <f>SUM(C58:E58)</f>
        <v>125568.04111764618</v>
      </c>
      <c r="G58" s="4">
        <v>340</v>
      </c>
      <c r="H58" s="6">
        <f>J58-I58</f>
        <v>42693156.16</v>
      </c>
      <c r="I58" s="6">
        <v>526443.84</v>
      </c>
      <c r="J58" s="41">
        <v>43219600</v>
      </c>
      <c r="K58" s="22"/>
      <c r="L58" s="75">
        <v>0.29</v>
      </c>
    </row>
    <row r="59" spans="1:11" ht="12.75">
      <c r="A59" s="5"/>
      <c r="B59" s="4" t="s">
        <v>18</v>
      </c>
      <c r="C59" s="6">
        <v>0</v>
      </c>
      <c r="D59" s="6">
        <v>0</v>
      </c>
      <c r="E59" s="6">
        <v>0</v>
      </c>
      <c r="F59" s="6">
        <v>0</v>
      </c>
      <c r="G59" s="4">
        <v>0</v>
      </c>
      <c r="H59" s="7">
        <v>0</v>
      </c>
      <c r="I59" s="42">
        <v>0</v>
      </c>
      <c r="J59" s="41">
        <v>0</v>
      </c>
      <c r="K59" s="22"/>
    </row>
    <row r="60" spans="1:11" ht="13.5">
      <c r="A60" s="43"/>
      <c r="B60" s="92" t="s">
        <v>37</v>
      </c>
      <c r="C60" s="86"/>
      <c r="D60" s="86"/>
      <c r="E60" s="86"/>
      <c r="F60" s="86"/>
      <c r="G60" s="86"/>
      <c r="H60" s="86"/>
      <c r="I60" s="87"/>
      <c r="J60" s="44"/>
      <c r="K60" s="22"/>
    </row>
    <row r="61" spans="1:11" ht="12.75">
      <c r="A61" s="45"/>
      <c r="B61" s="88" t="s">
        <v>19</v>
      </c>
      <c r="C61" s="86"/>
      <c r="D61" s="86"/>
      <c r="E61" s="86"/>
      <c r="F61" s="86"/>
      <c r="G61" s="86"/>
      <c r="H61" s="86"/>
      <c r="I61" s="87"/>
      <c r="J61" s="20">
        <f>J53+J57</f>
        <v>108049000</v>
      </c>
      <c r="K61" s="22"/>
    </row>
    <row r="62" spans="1:18" ht="32.25" customHeight="1">
      <c r="A62" s="5"/>
      <c r="B62" s="80" t="s">
        <v>42</v>
      </c>
      <c r="C62" s="81"/>
      <c r="D62" s="81"/>
      <c r="E62" s="81"/>
      <c r="F62" s="82"/>
      <c r="G62" s="5" t="s">
        <v>52</v>
      </c>
      <c r="H62" s="7"/>
      <c r="I62" s="42"/>
      <c r="J62" s="41"/>
      <c r="K62" s="22"/>
      <c r="R62" s="33"/>
    </row>
    <row r="63" spans="1:18" ht="12.75">
      <c r="A63" s="5">
        <v>5</v>
      </c>
      <c r="B63" s="4" t="s">
        <v>51</v>
      </c>
      <c r="C63" s="6">
        <f>2419483.69/15</f>
        <v>161298.91266666667</v>
      </c>
      <c r="D63" s="41">
        <v>3362.93</v>
      </c>
      <c r="E63" s="6">
        <v>8003.85</v>
      </c>
      <c r="F63" s="6">
        <f>SUM(C63:E63)</f>
        <v>172665.69266666667</v>
      </c>
      <c r="G63" s="4">
        <v>15</v>
      </c>
      <c r="H63" s="7">
        <f>J63-I63</f>
        <v>2589985.33</v>
      </c>
      <c r="I63" s="41">
        <v>62114.67</v>
      </c>
      <c r="J63" s="41">
        <v>2652100</v>
      </c>
      <c r="K63" s="22"/>
      <c r="O63" s="32"/>
      <c r="P63" s="34"/>
      <c r="Q63" s="34"/>
      <c r="R63" s="76"/>
    </row>
    <row r="64" spans="1:18" ht="12.75">
      <c r="A64" s="5"/>
      <c r="B64" s="4" t="s">
        <v>19</v>
      </c>
      <c r="C64" s="6">
        <f>2419483.69/15</f>
        <v>161298.91266666667</v>
      </c>
      <c r="D64" s="41">
        <v>3362.93</v>
      </c>
      <c r="E64" s="6">
        <v>8003.85</v>
      </c>
      <c r="F64" s="6">
        <f>SUM(C64:E64)</f>
        <v>172665.69266666667</v>
      </c>
      <c r="G64" s="4">
        <v>15</v>
      </c>
      <c r="H64" s="7">
        <f>J64-I64</f>
        <v>2589985.33</v>
      </c>
      <c r="I64" s="41">
        <v>62114.67</v>
      </c>
      <c r="J64" s="41">
        <v>2652100</v>
      </c>
      <c r="K64" s="22"/>
      <c r="O64" s="32"/>
      <c r="P64" s="34"/>
      <c r="Q64" s="34"/>
      <c r="R64" s="34"/>
    </row>
    <row r="65" spans="1:18" ht="12.75">
      <c r="A65" s="5"/>
      <c r="B65" s="4" t="s">
        <v>18</v>
      </c>
      <c r="C65" s="6">
        <v>0</v>
      </c>
      <c r="D65" s="6">
        <v>0</v>
      </c>
      <c r="E65" s="6">
        <v>0</v>
      </c>
      <c r="F65" s="6">
        <v>0</v>
      </c>
      <c r="G65" s="4">
        <v>0</v>
      </c>
      <c r="H65" s="7">
        <v>0</v>
      </c>
      <c r="I65" s="42">
        <v>0</v>
      </c>
      <c r="J65" s="41">
        <v>0</v>
      </c>
      <c r="K65" s="22"/>
      <c r="O65" s="32"/>
      <c r="P65" s="34"/>
      <c r="Q65" s="34"/>
      <c r="R65" s="34"/>
    </row>
    <row r="66" spans="1:18" ht="26.25" customHeight="1">
      <c r="A66" s="5"/>
      <c r="B66" s="80" t="s">
        <v>46</v>
      </c>
      <c r="C66" s="81"/>
      <c r="D66" s="81"/>
      <c r="E66" s="81"/>
      <c r="F66" s="82"/>
      <c r="G66" s="5" t="s">
        <v>43</v>
      </c>
      <c r="H66" s="7"/>
      <c r="I66" s="42"/>
      <c r="J66" s="41"/>
      <c r="K66" s="22"/>
      <c r="O66" s="32"/>
      <c r="P66" s="34"/>
      <c r="Q66" s="34"/>
      <c r="R66" s="34"/>
    </row>
    <row r="67" spans="1:18" ht="12.75">
      <c r="A67" s="5">
        <v>5</v>
      </c>
      <c r="B67" s="4" t="s">
        <v>51</v>
      </c>
      <c r="C67" s="6">
        <f>7013784.19/G67</f>
        <v>806.1820908045977</v>
      </c>
      <c r="D67" s="41">
        <v>16.81</v>
      </c>
      <c r="E67" s="6">
        <v>39.91</v>
      </c>
      <c r="F67" s="6">
        <f>SUM(C67:E67)</f>
        <v>862.9020908045976</v>
      </c>
      <c r="G67" s="4">
        <v>8700</v>
      </c>
      <c r="H67" s="7">
        <f>J67-I67</f>
        <v>7507279.11</v>
      </c>
      <c r="I67" s="41">
        <v>180120.89</v>
      </c>
      <c r="J67" s="41">
        <v>7687400</v>
      </c>
      <c r="K67" s="22"/>
      <c r="O67" s="32"/>
      <c r="P67" s="34"/>
      <c r="Q67" s="34"/>
      <c r="R67" s="34"/>
    </row>
    <row r="68" spans="1:18" ht="12.75">
      <c r="A68" s="5"/>
      <c r="B68" s="4" t="s">
        <v>19</v>
      </c>
      <c r="C68" s="6">
        <f>7013784.19/G68</f>
        <v>806.1820908045977</v>
      </c>
      <c r="D68" s="41">
        <v>16.81</v>
      </c>
      <c r="E68" s="6">
        <v>39.91</v>
      </c>
      <c r="F68" s="6">
        <f>SUM(C68:E68)</f>
        <v>862.9020908045976</v>
      </c>
      <c r="G68" s="4">
        <v>8700</v>
      </c>
      <c r="H68" s="7">
        <f>J68-I68</f>
        <v>7507279.11</v>
      </c>
      <c r="I68" s="41">
        <v>180120.89</v>
      </c>
      <c r="J68" s="41">
        <v>7687400</v>
      </c>
      <c r="K68" s="22"/>
      <c r="O68" s="32"/>
      <c r="P68" s="34"/>
      <c r="Q68" s="34"/>
      <c r="R68" s="34"/>
    </row>
    <row r="69" spans="1:18" ht="12.75">
      <c r="A69" s="5"/>
      <c r="B69" s="4" t="s">
        <v>18</v>
      </c>
      <c r="C69" s="6">
        <v>0</v>
      </c>
      <c r="D69" s="6">
        <v>0</v>
      </c>
      <c r="E69" s="6">
        <v>0</v>
      </c>
      <c r="F69" s="6">
        <v>0</v>
      </c>
      <c r="G69" s="4">
        <v>0</v>
      </c>
      <c r="H69" s="7">
        <v>0</v>
      </c>
      <c r="I69" s="42">
        <v>0</v>
      </c>
      <c r="J69" s="41">
        <v>0</v>
      </c>
      <c r="K69" s="22"/>
      <c r="O69" s="32"/>
      <c r="P69" s="34"/>
      <c r="Q69" s="34"/>
      <c r="R69" s="34"/>
    </row>
    <row r="70" spans="1:18" ht="34.5" customHeight="1">
      <c r="A70" s="5"/>
      <c r="B70" s="80" t="s">
        <v>47</v>
      </c>
      <c r="C70" s="81"/>
      <c r="D70" s="81"/>
      <c r="E70" s="81"/>
      <c r="F70" s="82"/>
      <c r="G70" s="5" t="s">
        <v>43</v>
      </c>
      <c r="H70" s="7"/>
      <c r="I70" s="42"/>
      <c r="J70" s="41"/>
      <c r="K70" s="22"/>
      <c r="O70" s="32"/>
      <c r="P70" s="34"/>
      <c r="Q70" s="34"/>
      <c r="R70" s="34"/>
    </row>
    <row r="71" spans="1:18" ht="12.75">
      <c r="A71" s="5">
        <v>5</v>
      </c>
      <c r="B71" s="4" t="s">
        <v>51</v>
      </c>
      <c r="C71" s="6">
        <f>1868983.19/G71</f>
        <v>373.796638</v>
      </c>
      <c r="D71" s="41">
        <v>7.79</v>
      </c>
      <c r="E71" s="6">
        <v>18.44</v>
      </c>
      <c r="F71" s="6">
        <f>SUM(C71:E71)</f>
        <v>400.026638</v>
      </c>
      <c r="G71" s="4">
        <v>5000</v>
      </c>
      <c r="H71" s="7">
        <f>J71-I71</f>
        <v>2000118.16</v>
      </c>
      <c r="I71" s="41">
        <v>47981.84</v>
      </c>
      <c r="J71" s="41">
        <v>2048100</v>
      </c>
      <c r="K71" s="22"/>
      <c r="O71" s="32"/>
      <c r="P71" s="34"/>
      <c r="Q71" s="34"/>
      <c r="R71" s="34"/>
    </row>
    <row r="72" spans="1:15" ht="12.75">
      <c r="A72" s="5"/>
      <c r="B72" s="4" t="s">
        <v>19</v>
      </c>
      <c r="C72" s="6">
        <f>1868983.19/G72</f>
        <v>373.796638</v>
      </c>
      <c r="D72" s="41">
        <v>7.79</v>
      </c>
      <c r="E72" s="6">
        <v>18.44</v>
      </c>
      <c r="F72" s="6">
        <f>SUM(C72:E72)</f>
        <v>400.026638</v>
      </c>
      <c r="G72" s="4">
        <v>5000</v>
      </c>
      <c r="H72" s="7">
        <f>J72-I72</f>
        <v>2000118.16</v>
      </c>
      <c r="I72" s="41">
        <v>47981.84</v>
      </c>
      <c r="J72" s="41">
        <v>2048100</v>
      </c>
      <c r="K72" s="22"/>
      <c r="O72" s="32"/>
    </row>
    <row r="73" spans="1:15" ht="12.75">
      <c r="A73" s="5"/>
      <c r="B73" s="4" t="s">
        <v>18</v>
      </c>
      <c r="C73" s="6">
        <v>0</v>
      </c>
      <c r="D73" s="6">
        <v>0</v>
      </c>
      <c r="E73" s="6">
        <v>0</v>
      </c>
      <c r="F73" s="6">
        <v>0</v>
      </c>
      <c r="G73" s="4">
        <v>0</v>
      </c>
      <c r="H73" s="7">
        <v>0</v>
      </c>
      <c r="I73" s="42">
        <v>0</v>
      </c>
      <c r="J73" s="41">
        <v>0</v>
      </c>
      <c r="K73" s="22"/>
      <c r="O73" s="32"/>
    </row>
    <row r="74" spans="1:15" ht="24" customHeight="1">
      <c r="A74" s="16"/>
      <c r="B74" s="80" t="s">
        <v>48</v>
      </c>
      <c r="C74" s="81"/>
      <c r="D74" s="81"/>
      <c r="E74" s="81"/>
      <c r="F74" s="82"/>
      <c r="G74" s="5" t="s">
        <v>53</v>
      </c>
      <c r="H74" s="4"/>
      <c r="I74" s="4"/>
      <c r="J74" s="4"/>
      <c r="K74" s="24"/>
      <c r="M74" s="35">
        <v>62350000</v>
      </c>
      <c r="O74" s="32"/>
    </row>
    <row r="75" spans="1:15" ht="12.75">
      <c r="A75" s="5">
        <v>5</v>
      </c>
      <c r="B75" s="4" t="s">
        <v>51</v>
      </c>
      <c r="C75" s="6">
        <f>4211442.12/G75</f>
        <v>526430.265</v>
      </c>
      <c r="D75" s="6">
        <v>10975.58</v>
      </c>
      <c r="E75" s="6">
        <v>26051.77</v>
      </c>
      <c r="F75" s="6">
        <f>SUM(C75:E75)</f>
        <v>563457.615</v>
      </c>
      <c r="G75" s="4">
        <v>8</v>
      </c>
      <c r="H75" s="6">
        <f>J75-I75</f>
        <v>4507660.93</v>
      </c>
      <c r="I75" s="6">
        <v>108119.07</v>
      </c>
      <c r="J75" s="41">
        <v>4615780</v>
      </c>
      <c r="K75" s="22"/>
      <c r="O75" s="32"/>
    </row>
    <row r="76" spans="1:15" ht="12.75">
      <c r="A76" s="5"/>
      <c r="B76" s="4" t="s">
        <v>19</v>
      </c>
      <c r="C76" s="6">
        <f>4211442.12/G76</f>
        <v>526430.265</v>
      </c>
      <c r="D76" s="6">
        <v>10975.58</v>
      </c>
      <c r="E76" s="6">
        <v>26051.77</v>
      </c>
      <c r="F76" s="6">
        <f>SUM(C76:E76)</f>
        <v>563457.615</v>
      </c>
      <c r="G76" s="4">
        <v>8</v>
      </c>
      <c r="H76" s="6">
        <f>J76-I76</f>
        <v>4507660.93</v>
      </c>
      <c r="I76" s="6">
        <v>108119.07</v>
      </c>
      <c r="J76" s="41">
        <v>4615780</v>
      </c>
      <c r="K76" s="22"/>
      <c r="L76" s="75">
        <v>0.01</v>
      </c>
      <c r="O76" s="32"/>
    </row>
    <row r="77" spans="1:15" ht="12.75">
      <c r="A77" s="5"/>
      <c r="B77" s="4" t="s">
        <v>18</v>
      </c>
      <c r="C77" s="6">
        <v>0</v>
      </c>
      <c r="D77" s="6">
        <v>0</v>
      </c>
      <c r="E77" s="6">
        <v>0</v>
      </c>
      <c r="F77" s="6">
        <v>0</v>
      </c>
      <c r="G77" s="4">
        <v>0</v>
      </c>
      <c r="H77" s="7">
        <v>0</v>
      </c>
      <c r="I77" s="42">
        <v>0</v>
      </c>
      <c r="J77" s="41">
        <v>0</v>
      </c>
      <c r="K77" s="22"/>
      <c r="O77" s="32"/>
    </row>
    <row r="78" spans="1:15" ht="25.5" customHeight="1">
      <c r="A78" s="16"/>
      <c r="B78" s="80" t="s">
        <v>24</v>
      </c>
      <c r="C78" s="81"/>
      <c r="D78" s="81"/>
      <c r="E78" s="81"/>
      <c r="F78" s="82"/>
      <c r="G78" s="5" t="s">
        <v>53</v>
      </c>
      <c r="H78" s="4"/>
      <c r="I78" s="4"/>
      <c r="J78" s="4"/>
      <c r="K78" s="24"/>
      <c r="O78" s="32"/>
    </row>
    <row r="79" spans="1:15" ht="12.75">
      <c r="A79" s="5">
        <v>5</v>
      </c>
      <c r="B79" s="4" t="s">
        <v>51</v>
      </c>
      <c r="C79" s="6">
        <v>367849.87</v>
      </c>
      <c r="D79" s="6">
        <v>7669.33</v>
      </c>
      <c r="E79" s="6">
        <v>18207.1</v>
      </c>
      <c r="F79" s="6">
        <f>SUM(C79:E79)</f>
        <v>393726.3</v>
      </c>
      <c r="G79" s="4">
        <v>8</v>
      </c>
      <c r="H79" s="6">
        <f>J79-I79</f>
        <v>3149810.42</v>
      </c>
      <c r="I79" s="6">
        <v>75549.58</v>
      </c>
      <c r="J79" s="41">
        <v>3225360</v>
      </c>
      <c r="K79" s="22"/>
      <c r="O79" s="32"/>
    </row>
    <row r="80" spans="1:15" ht="12.75">
      <c r="A80" s="5"/>
      <c r="B80" s="4" t="s">
        <v>19</v>
      </c>
      <c r="C80" s="6">
        <v>367849.87</v>
      </c>
      <c r="D80" s="6">
        <v>7669.33</v>
      </c>
      <c r="E80" s="6">
        <v>18207.1</v>
      </c>
      <c r="F80" s="6">
        <f>SUM(C80:E80)</f>
        <v>393726.3</v>
      </c>
      <c r="G80" s="4">
        <v>8</v>
      </c>
      <c r="H80" s="6">
        <f>J80-I80</f>
        <v>3149810.42</v>
      </c>
      <c r="I80" s="6">
        <v>75549.58</v>
      </c>
      <c r="J80" s="41">
        <v>3225360</v>
      </c>
      <c r="K80" s="22"/>
      <c r="L80" s="75">
        <v>0.05</v>
      </c>
      <c r="O80" s="32"/>
    </row>
    <row r="81" spans="1:15" ht="12.75">
      <c r="A81" s="5"/>
      <c r="B81" s="4" t="s">
        <v>18</v>
      </c>
      <c r="C81" s="6">
        <v>0</v>
      </c>
      <c r="D81" s="6">
        <v>0</v>
      </c>
      <c r="E81" s="6">
        <v>0</v>
      </c>
      <c r="F81" s="6">
        <v>0</v>
      </c>
      <c r="G81" s="4">
        <v>0</v>
      </c>
      <c r="H81" s="7">
        <v>0</v>
      </c>
      <c r="I81" s="42">
        <v>0</v>
      </c>
      <c r="J81" s="41">
        <v>0</v>
      </c>
      <c r="K81" s="22"/>
      <c r="O81" s="32"/>
    </row>
    <row r="82" spans="1:15" ht="25.5" customHeight="1">
      <c r="A82" s="16"/>
      <c r="B82" s="80" t="s">
        <v>49</v>
      </c>
      <c r="C82" s="81"/>
      <c r="D82" s="81"/>
      <c r="E82" s="81"/>
      <c r="F82" s="82"/>
      <c r="G82" s="5" t="s">
        <v>54</v>
      </c>
      <c r="H82" s="4"/>
      <c r="I82" s="4"/>
      <c r="J82" s="4"/>
      <c r="K82" s="24"/>
      <c r="O82" s="32"/>
    </row>
    <row r="83" spans="1:15" ht="12.75">
      <c r="A83" s="5">
        <v>5</v>
      </c>
      <c r="B83" s="4" t="s">
        <v>51</v>
      </c>
      <c r="C83" s="6">
        <f>2109119.21/G83</f>
        <v>95869.055</v>
      </c>
      <c r="D83" s="6">
        <v>1998.78</v>
      </c>
      <c r="E83" s="6">
        <v>4774.13</v>
      </c>
      <c r="F83" s="6">
        <f>SUM(C83:E83)</f>
        <v>102641.965</v>
      </c>
      <c r="G83" s="4">
        <v>22</v>
      </c>
      <c r="H83" s="6">
        <f>J83-I83</f>
        <v>2258123.23</v>
      </c>
      <c r="I83" s="6">
        <v>54146.77</v>
      </c>
      <c r="J83" s="41">
        <v>2312270</v>
      </c>
      <c r="K83" s="22"/>
      <c r="O83" s="32"/>
    </row>
    <row r="84" spans="1:15" ht="12.75">
      <c r="A84" s="5"/>
      <c r="B84" s="4" t="s">
        <v>19</v>
      </c>
      <c r="C84" s="6">
        <f>2109119.21/G84</f>
        <v>95869.055</v>
      </c>
      <c r="D84" s="6">
        <v>1998.78</v>
      </c>
      <c r="E84" s="6">
        <v>4774.13</v>
      </c>
      <c r="F84" s="6">
        <f>SUM(C84:E84)</f>
        <v>102641.965</v>
      </c>
      <c r="G84" s="4">
        <v>22</v>
      </c>
      <c r="H84" s="6">
        <f>J84-I84</f>
        <v>2258123.23</v>
      </c>
      <c r="I84" s="6">
        <v>54146.77</v>
      </c>
      <c r="J84" s="41">
        <v>2312270</v>
      </c>
      <c r="K84" s="22"/>
      <c r="L84" s="77"/>
      <c r="M84" s="78" t="e">
        <f>J84+J88+#REF!</f>
        <v>#REF!</v>
      </c>
      <c r="O84" s="32"/>
    </row>
    <row r="85" spans="1:15" ht="12.75">
      <c r="A85" s="5"/>
      <c r="B85" s="4" t="s">
        <v>18</v>
      </c>
      <c r="C85" s="6">
        <v>0</v>
      </c>
      <c r="D85" s="6">
        <v>0</v>
      </c>
      <c r="E85" s="6">
        <v>0</v>
      </c>
      <c r="F85" s="6">
        <v>0</v>
      </c>
      <c r="G85" s="4">
        <v>0</v>
      </c>
      <c r="H85" s="7">
        <v>0</v>
      </c>
      <c r="I85" s="42">
        <v>0</v>
      </c>
      <c r="J85" s="41">
        <v>0</v>
      </c>
      <c r="K85" s="22"/>
      <c r="O85" s="32"/>
    </row>
    <row r="86" spans="1:15" ht="25.5" customHeight="1">
      <c r="A86" s="16"/>
      <c r="B86" s="80" t="s">
        <v>50</v>
      </c>
      <c r="C86" s="81"/>
      <c r="D86" s="81"/>
      <c r="E86" s="81"/>
      <c r="F86" s="82"/>
      <c r="G86" s="5" t="s">
        <v>44</v>
      </c>
      <c r="H86" s="4"/>
      <c r="I86" s="4"/>
      <c r="J86" s="4"/>
      <c r="K86" s="24"/>
      <c r="O86" s="32"/>
    </row>
    <row r="87" spans="1:15" ht="12.75">
      <c r="A87" s="5">
        <v>5</v>
      </c>
      <c r="B87" s="4" t="s">
        <v>51</v>
      </c>
      <c r="C87" s="6">
        <f>2086464.87/G87</f>
        <v>584.4439411764706</v>
      </c>
      <c r="D87" s="6">
        <v>12.19</v>
      </c>
      <c r="E87" s="6">
        <v>28.52</v>
      </c>
      <c r="F87" s="6">
        <f>SUM(C87:E87)</f>
        <v>625.1539411764707</v>
      </c>
      <c r="G87" s="4">
        <v>3570</v>
      </c>
      <c r="H87" s="6">
        <f>J87-I87</f>
        <v>2231784.82</v>
      </c>
      <c r="I87" s="6">
        <v>53565.18</v>
      </c>
      <c r="J87" s="41">
        <v>2285350</v>
      </c>
      <c r="K87" s="22"/>
      <c r="O87" s="32"/>
    </row>
    <row r="88" spans="1:15" ht="12.75">
      <c r="A88" s="5"/>
      <c r="B88" s="4" t="s">
        <v>19</v>
      </c>
      <c r="C88" s="6">
        <f>2086464.87/G88</f>
        <v>584.4439411764706</v>
      </c>
      <c r="D88" s="6">
        <v>12.19</v>
      </c>
      <c r="E88" s="6">
        <v>28.52</v>
      </c>
      <c r="F88" s="6">
        <f>SUM(C88:E88)</f>
        <v>625.1539411764707</v>
      </c>
      <c r="G88" s="4">
        <v>3570</v>
      </c>
      <c r="H88" s="6">
        <f>J88-I88</f>
        <v>2231784.82</v>
      </c>
      <c r="I88" s="6">
        <v>53565.18</v>
      </c>
      <c r="J88" s="41">
        <v>2285350</v>
      </c>
      <c r="K88" s="22"/>
      <c r="L88" s="77"/>
      <c r="O88" s="32"/>
    </row>
    <row r="89" spans="1:11" ht="12.75">
      <c r="A89" s="5"/>
      <c r="B89" s="4" t="s">
        <v>18</v>
      </c>
      <c r="C89" s="6">
        <v>0</v>
      </c>
      <c r="D89" s="6">
        <v>0</v>
      </c>
      <c r="E89" s="6">
        <v>0</v>
      </c>
      <c r="F89" s="6">
        <v>0</v>
      </c>
      <c r="G89" s="4">
        <v>0</v>
      </c>
      <c r="H89" s="7">
        <v>0</v>
      </c>
      <c r="I89" s="42">
        <v>0</v>
      </c>
      <c r="J89" s="41">
        <v>0</v>
      </c>
      <c r="K89" s="22"/>
    </row>
    <row r="90" spans="1:11" ht="13.5">
      <c r="A90" s="5"/>
      <c r="B90" s="92" t="s">
        <v>37</v>
      </c>
      <c r="C90" s="86"/>
      <c r="D90" s="86"/>
      <c r="E90" s="86"/>
      <c r="F90" s="86"/>
      <c r="G90" s="86"/>
      <c r="H90" s="86"/>
      <c r="I90" s="87"/>
      <c r="J90" s="46"/>
      <c r="K90" s="22"/>
    </row>
    <row r="91" spans="1:11" ht="12.75">
      <c r="A91" s="5"/>
      <c r="B91" s="88" t="s">
        <v>19</v>
      </c>
      <c r="C91" s="86"/>
      <c r="D91" s="86"/>
      <c r="E91" s="86"/>
      <c r="F91" s="86"/>
      <c r="G91" s="86"/>
      <c r="H91" s="86"/>
      <c r="I91" s="87"/>
      <c r="J91" s="20">
        <f>J63+J67+J71+J75+J79+J83+J87</f>
        <v>24826360</v>
      </c>
      <c r="K91" s="22"/>
    </row>
    <row r="92" spans="1:11" ht="25.5">
      <c r="A92" s="5"/>
      <c r="B92" s="89" t="s">
        <v>59</v>
      </c>
      <c r="C92" s="90"/>
      <c r="D92" s="90"/>
      <c r="E92" s="90"/>
      <c r="F92" s="91"/>
      <c r="G92" s="5" t="s">
        <v>60</v>
      </c>
      <c r="H92" s="79"/>
      <c r="I92" s="79"/>
      <c r="J92" s="20"/>
      <c r="K92" s="22"/>
    </row>
    <row r="93" spans="1:10" ht="12.75">
      <c r="A93" s="5">
        <v>6</v>
      </c>
      <c r="B93" s="4" t="s">
        <v>56</v>
      </c>
      <c r="C93" s="6">
        <v>98.65</v>
      </c>
      <c r="D93" s="41">
        <v>9.06</v>
      </c>
      <c r="E93" s="6">
        <v>6.1</v>
      </c>
      <c r="F93" s="6">
        <f>F94+F95</f>
        <v>113.81</v>
      </c>
      <c r="G93" s="4">
        <v>336800</v>
      </c>
      <c r="H93" s="7">
        <f>H95+H94</f>
        <v>38329300</v>
      </c>
      <c r="I93" s="41">
        <v>3720000</v>
      </c>
      <c r="J93" s="41">
        <v>42049300</v>
      </c>
    </row>
    <row r="94" spans="1:10" ht="12.75">
      <c r="A94" s="5"/>
      <c r="B94" s="4" t="s">
        <v>19</v>
      </c>
      <c r="C94" s="6">
        <v>98.65</v>
      </c>
      <c r="D94" s="41">
        <v>9.06</v>
      </c>
      <c r="E94" s="6">
        <v>6.1</v>
      </c>
      <c r="F94" s="6">
        <f>C94+D94+E94</f>
        <v>113.81</v>
      </c>
      <c r="G94" s="4">
        <v>336800</v>
      </c>
      <c r="H94" s="7">
        <f>J94-I94</f>
        <v>38329300</v>
      </c>
      <c r="I94" s="41">
        <v>3720000</v>
      </c>
      <c r="J94" s="41">
        <v>42049300</v>
      </c>
    </row>
    <row r="95" spans="1:10" ht="12.75">
      <c r="A95" s="5"/>
      <c r="B95" s="4" t="s">
        <v>18</v>
      </c>
      <c r="C95" s="6">
        <v>0</v>
      </c>
      <c r="D95" s="6">
        <v>0</v>
      </c>
      <c r="E95" s="6">
        <v>0</v>
      </c>
      <c r="F95" s="6">
        <v>0</v>
      </c>
      <c r="G95" s="4">
        <v>0</v>
      </c>
      <c r="H95" s="7">
        <v>0</v>
      </c>
      <c r="I95" s="42">
        <v>0</v>
      </c>
      <c r="J95" s="41">
        <v>0</v>
      </c>
    </row>
    <row r="96" spans="1:10" ht="13.5">
      <c r="A96" s="5"/>
      <c r="B96" s="92" t="s">
        <v>37</v>
      </c>
      <c r="C96" s="86"/>
      <c r="D96" s="86"/>
      <c r="E96" s="86"/>
      <c r="F96" s="86"/>
      <c r="G96" s="86"/>
      <c r="H96" s="86"/>
      <c r="I96" s="87"/>
      <c r="J96" s="46"/>
    </row>
    <row r="97" spans="1:10" ht="12.75">
      <c r="A97" s="5"/>
      <c r="B97" s="88" t="s">
        <v>19</v>
      </c>
      <c r="C97" s="86"/>
      <c r="D97" s="86"/>
      <c r="E97" s="86"/>
      <c r="F97" s="86"/>
      <c r="G97" s="86"/>
      <c r="H97" s="86"/>
      <c r="I97" s="87"/>
      <c r="J97" s="20">
        <f>J69+J73+J77+J81+J85+J89+J93</f>
        <v>42049300</v>
      </c>
    </row>
  </sheetData>
  <sheetProtection/>
  <mergeCells count="38">
    <mergeCell ref="B96:I96"/>
    <mergeCell ref="B97:I97"/>
    <mergeCell ref="B92:F92"/>
    <mergeCell ref="B60:I60"/>
    <mergeCell ref="B61:I61"/>
    <mergeCell ref="B50:I50"/>
    <mergeCell ref="B51:I51"/>
    <mergeCell ref="B52:F52"/>
    <mergeCell ref="B90:I90"/>
    <mergeCell ref="B91:I91"/>
    <mergeCell ref="B56:F56"/>
    <mergeCell ref="B74:F74"/>
    <mergeCell ref="A10:J10"/>
    <mergeCell ref="A11:J11"/>
    <mergeCell ref="A12:J12"/>
    <mergeCell ref="A13:J13"/>
    <mergeCell ref="B32:F32"/>
    <mergeCell ref="B22:F22"/>
    <mergeCell ref="G16:J16"/>
    <mergeCell ref="C16:F16"/>
    <mergeCell ref="B26:I26"/>
    <mergeCell ref="A14:J14"/>
    <mergeCell ref="B16:B17"/>
    <mergeCell ref="B18:F18"/>
    <mergeCell ref="A16:A17"/>
    <mergeCell ref="B36:F36"/>
    <mergeCell ref="B46:F46"/>
    <mergeCell ref="B40:I40"/>
    <mergeCell ref="B41:I41"/>
    <mergeCell ref="B27:I27"/>
    <mergeCell ref="B42:F42"/>
    <mergeCell ref="B28:F28"/>
    <mergeCell ref="B82:F82"/>
    <mergeCell ref="B86:F86"/>
    <mergeCell ref="B66:F66"/>
    <mergeCell ref="B78:F78"/>
    <mergeCell ref="B62:F62"/>
    <mergeCell ref="B70:F70"/>
  </mergeCells>
  <printOptions/>
  <pageMargins left="0.4724409448818898" right="0.31496062992125984" top="1.3779527559055118" bottom="1.1811023622047245" header="0.5511811023622047" footer="0.4330708661417323"/>
  <pageSetup fitToHeight="0" fitToWidth="1" horizontalDpi="600" verticalDpi="600" orientation="landscape" paperSize="9" scale="92" r:id="rId1"/>
  <headerFooter alignWithMargins="0">
    <oddFooter>&amp;L&amp;"Times New Roman,обычный"&amp;12Пост.367</oddFooter>
  </headerFooter>
  <rowBreaks count="4" manualBreakCount="4">
    <brk id="27" max="11" man="1"/>
    <brk id="45" max="11" man="1"/>
    <brk id="65" max="11" man="1"/>
    <brk id="8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150" zoomScaleSheetLayoutView="150" zoomScalePageLayoutView="0" workbookViewId="0" topLeftCell="A1">
      <selection activeCell="E6" sqref="E6"/>
    </sheetView>
  </sheetViews>
  <sheetFormatPr defaultColWidth="9.140625" defaultRowHeight="12"/>
  <cols>
    <col min="1" max="1" width="6.28125" style="0" customWidth="1"/>
    <col min="2" max="2" width="38.140625" style="0" customWidth="1"/>
    <col min="3" max="3" width="22.7109375" style="0" customWidth="1"/>
    <col min="4" max="4" width="21.57421875" style="0" customWidth="1"/>
    <col min="5" max="5" width="40.28125" style="0" customWidth="1"/>
    <col min="6" max="6" width="5.00390625" style="0" hidden="1" customWidth="1"/>
    <col min="7" max="7" width="13.421875" style="66" customWidth="1"/>
    <col min="8" max="8" width="18.57421875" style="58" customWidth="1"/>
    <col min="9" max="9" width="15.421875" style="0" customWidth="1"/>
    <col min="10" max="10" width="20.7109375" style="0" customWidth="1"/>
    <col min="11" max="11" width="12.00390625" style="0" customWidth="1"/>
    <col min="12" max="12" width="16.7109375" style="0" customWidth="1"/>
    <col min="13" max="13" width="17.28125" style="0" customWidth="1"/>
  </cols>
  <sheetData>
    <row r="1" spans="1:10" ht="12.75">
      <c r="A1" s="2"/>
      <c r="B1" s="2"/>
      <c r="C1" s="2"/>
      <c r="D1" s="2"/>
      <c r="E1" s="2" t="s">
        <v>64</v>
      </c>
      <c r="F1" s="2"/>
      <c r="G1" s="59"/>
      <c r="H1" s="52"/>
      <c r="I1" s="2"/>
      <c r="J1" s="2"/>
    </row>
    <row r="2" spans="1:10" ht="12.75">
      <c r="A2" s="2"/>
      <c r="B2" s="2"/>
      <c r="C2" s="2"/>
      <c r="D2" s="2"/>
      <c r="E2" s="2" t="s">
        <v>65</v>
      </c>
      <c r="F2" s="2"/>
      <c r="G2" s="59"/>
      <c r="H2" s="52"/>
      <c r="I2" s="2"/>
      <c r="J2" s="2"/>
    </row>
    <row r="3" spans="1:10" ht="12.75">
      <c r="A3" s="2"/>
      <c r="B3" s="2"/>
      <c r="C3" s="2"/>
      <c r="D3" s="2"/>
      <c r="E3" s="2" t="s">
        <v>0</v>
      </c>
      <c r="F3" s="2"/>
      <c r="G3" s="59"/>
      <c r="H3" s="52"/>
      <c r="I3" s="2"/>
      <c r="J3" s="2"/>
    </row>
    <row r="4" spans="1:10" ht="12.75">
      <c r="A4" s="2"/>
      <c r="B4" s="2"/>
      <c r="C4" s="2"/>
      <c r="D4" s="2"/>
      <c r="E4" s="2" t="s">
        <v>1</v>
      </c>
      <c r="F4" s="2"/>
      <c r="G4" s="59"/>
      <c r="H4" s="52"/>
      <c r="I4" s="2"/>
      <c r="J4" s="2"/>
    </row>
    <row r="5" spans="1:10" ht="12.75">
      <c r="A5" s="2"/>
      <c r="B5" s="2"/>
      <c r="C5" s="2"/>
      <c r="D5" s="2"/>
      <c r="E5" s="2" t="s">
        <v>2</v>
      </c>
      <c r="F5" s="2"/>
      <c r="G5" s="59"/>
      <c r="H5" s="52"/>
      <c r="I5" s="2"/>
      <c r="J5" s="2"/>
    </row>
    <row r="6" spans="1:10" ht="12.75">
      <c r="A6" s="2"/>
      <c r="B6" s="2"/>
      <c r="C6" s="2"/>
      <c r="D6" s="2"/>
      <c r="E6" s="2" t="s">
        <v>66</v>
      </c>
      <c r="F6" s="2"/>
      <c r="G6" s="59"/>
      <c r="H6" s="52"/>
      <c r="I6" s="2"/>
      <c r="J6" s="2"/>
    </row>
    <row r="7" spans="1:10" ht="12.75">
      <c r="A7" s="2"/>
      <c r="B7" s="2"/>
      <c r="C7" s="2"/>
      <c r="D7" s="2"/>
      <c r="E7" s="2"/>
      <c r="F7" s="2"/>
      <c r="G7" s="59"/>
      <c r="H7" s="52"/>
      <c r="I7" s="2"/>
      <c r="J7" s="2"/>
    </row>
    <row r="8" spans="1:10" ht="12.75">
      <c r="A8" s="2"/>
      <c r="B8" s="2"/>
      <c r="C8" s="2"/>
      <c r="D8" s="2"/>
      <c r="E8" s="2"/>
      <c r="F8" s="2"/>
      <c r="G8" s="59"/>
      <c r="H8" s="52"/>
      <c r="I8" s="2"/>
      <c r="J8" s="2"/>
    </row>
    <row r="9" spans="1:10" ht="12.75">
      <c r="A9" s="2"/>
      <c r="B9" s="2"/>
      <c r="C9" s="2"/>
      <c r="D9" s="2"/>
      <c r="E9" s="2"/>
      <c r="F9" s="2"/>
      <c r="G9" s="59"/>
      <c r="H9" s="52"/>
      <c r="I9" s="2"/>
      <c r="J9" s="2"/>
    </row>
    <row r="10" spans="1:13" ht="12.75">
      <c r="A10" s="99" t="s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1"/>
      <c r="L10" s="1"/>
      <c r="M10" s="1"/>
    </row>
    <row r="11" spans="1:13" ht="12.75">
      <c r="A11" s="99" t="s">
        <v>20</v>
      </c>
      <c r="B11" s="99"/>
      <c r="C11" s="99"/>
      <c r="D11" s="99"/>
      <c r="E11" s="99"/>
      <c r="F11" s="99"/>
      <c r="G11" s="99"/>
      <c r="H11" s="99"/>
      <c r="I11" s="99"/>
      <c r="J11" s="99"/>
      <c r="K11" s="1"/>
      <c r="L11" s="1"/>
      <c r="M11" s="1"/>
    </row>
    <row r="12" spans="1:13" ht="12.75">
      <c r="A12" s="99" t="s">
        <v>61</v>
      </c>
      <c r="B12" s="99"/>
      <c r="C12" s="99"/>
      <c r="D12" s="99"/>
      <c r="E12" s="99"/>
      <c r="F12" s="99"/>
      <c r="G12" s="99"/>
      <c r="H12" s="99"/>
      <c r="I12" s="99"/>
      <c r="J12" s="99"/>
      <c r="K12" s="1"/>
      <c r="L12" s="1"/>
      <c r="M12" s="1"/>
    </row>
    <row r="13" spans="1:13" ht="12.75">
      <c r="A13" s="99" t="s">
        <v>63</v>
      </c>
      <c r="B13" s="99"/>
      <c r="C13" s="99"/>
      <c r="D13" s="99"/>
      <c r="E13" s="99"/>
      <c r="F13" s="12"/>
      <c r="G13" s="60"/>
      <c r="H13" s="53"/>
      <c r="I13" s="12"/>
      <c r="J13" s="12"/>
      <c r="K13" s="1"/>
      <c r="L13" s="1"/>
      <c r="M13" s="1"/>
    </row>
    <row r="14" spans="1:13" ht="12.75">
      <c r="A14" s="99" t="s">
        <v>58</v>
      </c>
      <c r="B14" s="99"/>
      <c r="C14" s="99"/>
      <c r="D14" s="99"/>
      <c r="E14" s="99"/>
      <c r="F14" s="99"/>
      <c r="G14" s="99"/>
      <c r="H14" s="99"/>
      <c r="I14" s="99"/>
      <c r="J14" s="99"/>
      <c r="K14" s="1"/>
      <c r="L14" s="1"/>
      <c r="M14" s="1"/>
    </row>
    <row r="15" spans="1:10" ht="12.75">
      <c r="A15" s="99" t="s">
        <v>33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4.25" customHeight="1">
      <c r="A16" s="2"/>
      <c r="B16" s="2"/>
      <c r="C16" s="2"/>
      <c r="D16" s="2"/>
      <c r="E16" s="2"/>
      <c r="F16" s="2"/>
      <c r="G16" s="59"/>
      <c r="H16" s="52"/>
      <c r="I16" s="2"/>
      <c r="J16" s="2"/>
    </row>
    <row r="17" spans="1:10" ht="26.25" customHeight="1">
      <c r="A17" s="100" t="s">
        <v>4</v>
      </c>
      <c r="B17" s="101" t="s">
        <v>28</v>
      </c>
      <c r="C17" s="100" t="s">
        <v>10</v>
      </c>
      <c r="D17" s="100"/>
      <c r="E17" s="100"/>
      <c r="F17" s="10"/>
      <c r="G17" s="11"/>
      <c r="H17" s="54"/>
      <c r="I17" s="10"/>
      <c r="J17" s="10"/>
    </row>
    <row r="18" spans="1:10" ht="83.25" customHeight="1">
      <c r="A18" s="100"/>
      <c r="B18" s="101"/>
      <c r="C18" s="3" t="s">
        <v>21</v>
      </c>
      <c r="D18" s="3" t="s">
        <v>22</v>
      </c>
      <c r="E18" s="3" t="s">
        <v>23</v>
      </c>
      <c r="F18" s="10"/>
      <c r="G18" s="11"/>
      <c r="H18" s="55"/>
      <c r="I18" s="9"/>
      <c r="J18" s="9"/>
    </row>
    <row r="19" spans="1:10" s="17" customFormat="1" ht="19.5" customHeight="1">
      <c r="A19" s="18"/>
      <c r="B19" s="80" t="s">
        <v>34</v>
      </c>
      <c r="C19" s="83"/>
      <c r="D19" s="83"/>
      <c r="E19" s="83"/>
      <c r="F19" s="84"/>
      <c r="G19" s="8"/>
      <c r="H19" s="56"/>
      <c r="I19" s="8"/>
      <c r="J19" s="8"/>
    </row>
    <row r="20" spans="1:10" s="17" customFormat="1" ht="15" customHeight="1">
      <c r="A20" s="5">
        <v>1</v>
      </c>
      <c r="B20" s="4" t="s">
        <v>36</v>
      </c>
      <c r="C20" s="13">
        <f>23400*0.388</f>
        <v>9079.2</v>
      </c>
      <c r="D20" s="13">
        <v>15520</v>
      </c>
      <c r="E20" s="19">
        <f>D20+C20</f>
        <v>24599.2</v>
      </c>
      <c r="F20" s="30"/>
      <c r="G20" s="37"/>
      <c r="H20" s="57"/>
      <c r="I20" s="49"/>
      <c r="J20" s="50"/>
    </row>
    <row r="21" spans="1:10" s="17" customFormat="1" ht="19.5" customHeight="1">
      <c r="A21" s="18"/>
      <c r="B21" s="80" t="s">
        <v>35</v>
      </c>
      <c r="C21" s="83"/>
      <c r="D21" s="83"/>
      <c r="E21" s="83"/>
      <c r="F21" s="84"/>
      <c r="G21" s="51"/>
      <c r="H21" s="56"/>
      <c r="I21" s="8"/>
      <c r="J21" s="8"/>
    </row>
    <row r="22" spans="1:10" s="17" customFormat="1" ht="15" customHeight="1">
      <c r="A22" s="5">
        <v>1</v>
      </c>
      <c r="B22" s="4" t="s">
        <v>36</v>
      </c>
      <c r="C22" s="13">
        <f>23400*0.612</f>
        <v>14320.8</v>
      </c>
      <c r="D22" s="13">
        <v>24480</v>
      </c>
      <c r="E22" s="19">
        <f>D22+C22</f>
        <v>38800.8</v>
      </c>
      <c r="F22" s="30"/>
      <c r="G22" s="37"/>
      <c r="H22" s="57"/>
      <c r="I22" s="49"/>
      <c r="J22" s="50"/>
    </row>
    <row r="23" spans="1:10" s="17" customFormat="1" ht="19.5" customHeight="1">
      <c r="A23" s="4"/>
      <c r="B23" s="80" t="s">
        <v>38</v>
      </c>
      <c r="C23" s="83"/>
      <c r="D23" s="83"/>
      <c r="E23" s="83"/>
      <c r="F23" s="84"/>
      <c r="G23" s="51"/>
      <c r="H23" s="56"/>
      <c r="I23" s="8"/>
      <c r="J23" s="8"/>
    </row>
    <row r="24" spans="1:10" s="17" customFormat="1" ht="15" customHeight="1">
      <c r="A24" s="18">
        <v>2</v>
      </c>
      <c r="B24" s="4" t="s">
        <v>39</v>
      </c>
      <c r="C24" s="13">
        <v>229565.7</v>
      </c>
      <c r="D24" s="13">
        <v>32795.1</v>
      </c>
      <c r="E24" s="19">
        <f>C24+D24</f>
        <v>262360.8</v>
      </c>
      <c r="F24" s="48"/>
      <c r="G24" s="61"/>
      <c r="H24" s="57"/>
      <c r="I24" s="49"/>
      <c r="J24" s="50"/>
    </row>
    <row r="25" spans="1:10" s="17" customFormat="1" ht="19.5" customHeight="1">
      <c r="A25" s="4"/>
      <c r="B25" s="80" t="s">
        <v>30</v>
      </c>
      <c r="C25" s="83"/>
      <c r="D25" s="83"/>
      <c r="E25" s="83"/>
      <c r="F25" s="84"/>
      <c r="G25" s="51"/>
      <c r="H25" s="56"/>
      <c r="I25" s="8"/>
      <c r="J25" s="8"/>
    </row>
    <row r="26" spans="1:10" s="17" customFormat="1" ht="15" customHeight="1">
      <c r="A26" s="5">
        <v>2</v>
      </c>
      <c r="B26" s="4" t="s">
        <v>39</v>
      </c>
      <c r="C26" s="13">
        <v>33988.5</v>
      </c>
      <c r="D26" s="13">
        <v>4855.5</v>
      </c>
      <c r="E26" s="19">
        <f>C26+D26</f>
        <v>38844</v>
      </c>
      <c r="F26" s="30"/>
      <c r="G26" s="61"/>
      <c r="H26" s="57"/>
      <c r="I26" s="49"/>
      <c r="J26" s="50"/>
    </row>
    <row r="27" spans="1:10" s="17" customFormat="1" ht="20.25" customHeight="1">
      <c r="A27" s="5"/>
      <c r="B27" s="80" t="s">
        <v>26</v>
      </c>
      <c r="C27" s="83"/>
      <c r="D27" s="83"/>
      <c r="E27" s="83"/>
      <c r="F27" s="84"/>
      <c r="G27" s="8"/>
      <c r="H27" s="56"/>
      <c r="I27" s="8"/>
      <c r="J27" s="8"/>
    </row>
    <row r="28" spans="1:10" s="17" customFormat="1" ht="15" customHeight="1">
      <c r="A28" s="18">
        <v>2</v>
      </c>
      <c r="B28" s="4" t="s">
        <v>39</v>
      </c>
      <c r="C28" s="13">
        <v>9445.8</v>
      </c>
      <c r="D28" s="13">
        <v>1349.4</v>
      </c>
      <c r="E28" s="19">
        <f>C28+D28</f>
        <v>10795.199999999999</v>
      </c>
      <c r="F28" s="48"/>
      <c r="G28" s="61"/>
      <c r="H28" s="57"/>
      <c r="I28" s="49"/>
      <c r="J28" s="50"/>
    </row>
    <row r="29" spans="1:8" s="17" customFormat="1" ht="19.5" customHeight="1">
      <c r="A29" s="5"/>
      <c r="B29" s="89" t="s">
        <v>31</v>
      </c>
      <c r="C29" s="90"/>
      <c r="D29" s="90"/>
      <c r="E29" s="90"/>
      <c r="F29" s="91"/>
      <c r="G29" s="62"/>
      <c r="H29" s="34"/>
    </row>
    <row r="30" spans="1:8" s="17" customFormat="1" ht="12.75">
      <c r="A30" s="18">
        <v>3</v>
      </c>
      <c r="B30" s="4" t="s">
        <v>40</v>
      </c>
      <c r="C30" s="13">
        <v>4422.6</v>
      </c>
      <c r="D30" s="13">
        <v>2462.81</v>
      </c>
      <c r="E30" s="19">
        <f>C30+D30</f>
        <v>6885.41</v>
      </c>
      <c r="G30" s="61"/>
      <c r="H30" s="34"/>
    </row>
    <row r="31" spans="1:8" s="17" customFormat="1" ht="18" customHeight="1">
      <c r="A31" s="5"/>
      <c r="B31" s="80" t="s">
        <v>41</v>
      </c>
      <c r="C31" s="83"/>
      <c r="D31" s="83"/>
      <c r="E31" s="83"/>
      <c r="F31" s="84"/>
      <c r="G31" s="63"/>
      <c r="H31" s="34"/>
    </row>
    <row r="32" spans="1:8" s="17" customFormat="1" ht="12.75">
      <c r="A32" s="18">
        <v>3</v>
      </c>
      <c r="B32" s="4" t="s">
        <v>40</v>
      </c>
      <c r="C32" s="13">
        <v>121577.4</v>
      </c>
      <c r="D32" s="13">
        <v>67702.6</v>
      </c>
      <c r="E32" s="19">
        <f>C32+D32</f>
        <v>189280</v>
      </c>
      <c r="G32" s="61"/>
      <c r="H32" s="34"/>
    </row>
    <row r="33" spans="1:8" s="17" customFormat="1" ht="18" customHeight="1">
      <c r="A33" s="16"/>
      <c r="B33" s="80" t="s">
        <v>42</v>
      </c>
      <c r="C33" s="83"/>
      <c r="D33" s="83"/>
      <c r="E33" s="83"/>
      <c r="F33" s="84"/>
      <c r="G33" s="62"/>
      <c r="H33" s="34"/>
    </row>
    <row r="34" spans="1:8" s="17" customFormat="1" ht="12.75">
      <c r="A34" s="5">
        <v>4</v>
      </c>
      <c r="B34" s="4" t="s">
        <v>45</v>
      </c>
      <c r="C34" s="6">
        <v>621164.16</v>
      </c>
      <c r="D34" s="21">
        <v>168501.6</v>
      </c>
      <c r="E34" s="19">
        <f>C34+D34</f>
        <v>789665.76</v>
      </c>
      <c r="F34" s="15"/>
      <c r="G34" s="36"/>
      <c r="H34" s="34"/>
    </row>
    <row r="35" spans="1:8" s="17" customFormat="1" ht="16.5" customHeight="1">
      <c r="A35" s="16"/>
      <c r="B35" s="80" t="s">
        <v>31</v>
      </c>
      <c r="C35" s="81"/>
      <c r="D35" s="81"/>
      <c r="E35" s="81"/>
      <c r="F35" s="82"/>
      <c r="G35" s="64"/>
      <c r="H35" s="34"/>
    </row>
    <row r="36" spans="1:8" s="17" customFormat="1" ht="12.75">
      <c r="A36" s="5">
        <v>4</v>
      </c>
      <c r="B36" s="4" t="s">
        <v>45</v>
      </c>
      <c r="C36" s="6">
        <v>414109.44</v>
      </c>
      <c r="D36" s="21">
        <v>112334.4</v>
      </c>
      <c r="E36" s="19">
        <f>C36+D36</f>
        <v>526443.84</v>
      </c>
      <c r="F36" s="15"/>
      <c r="G36" s="36"/>
      <c r="H36" s="34"/>
    </row>
    <row r="37" spans="1:8" s="17" customFormat="1" ht="15" customHeight="1">
      <c r="A37" s="16"/>
      <c r="B37" s="80" t="s">
        <v>42</v>
      </c>
      <c r="C37" s="81"/>
      <c r="D37" s="81"/>
      <c r="E37" s="81"/>
      <c r="F37" s="82"/>
      <c r="G37" s="62"/>
      <c r="H37" s="34"/>
    </row>
    <row r="38" spans="1:8" s="17" customFormat="1" ht="12.75">
      <c r="A38" s="5">
        <v>5</v>
      </c>
      <c r="B38" s="4" t="s">
        <v>51</v>
      </c>
      <c r="C38" s="6">
        <v>24906.62</v>
      </c>
      <c r="D38" s="21">
        <v>37208.05</v>
      </c>
      <c r="E38" s="19">
        <f>C38+D38</f>
        <v>62114.67</v>
      </c>
      <c r="F38" s="15"/>
      <c r="G38" s="47"/>
      <c r="H38" s="34"/>
    </row>
    <row r="39" spans="1:8" s="17" customFormat="1" ht="18.75" customHeight="1">
      <c r="A39" s="16"/>
      <c r="B39" s="80" t="s">
        <v>46</v>
      </c>
      <c r="C39" s="81"/>
      <c r="D39" s="81"/>
      <c r="E39" s="81"/>
      <c r="F39" s="82"/>
      <c r="G39" s="64"/>
      <c r="H39" s="34"/>
    </row>
    <row r="40" spans="1:8" s="17" customFormat="1" ht="12.75">
      <c r="A40" s="5">
        <v>5</v>
      </c>
      <c r="B40" s="4" t="s">
        <v>51</v>
      </c>
      <c r="C40" s="6">
        <v>72224.51</v>
      </c>
      <c r="D40" s="21">
        <v>107896.38</v>
      </c>
      <c r="E40" s="19">
        <f>C40+D40</f>
        <v>180120.89</v>
      </c>
      <c r="F40" s="15"/>
      <c r="G40" s="47"/>
      <c r="H40" s="34"/>
    </row>
    <row r="41" spans="1:8" s="17" customFormat="1" ht="29.25" customHeight="1">
      <c r="A41" s="16"/>
      <c r="B41" s="80" t="s">
        <v>47</v>
      </c>
      <c r="C41" s="102"/>
      <c r="D41" s="102"/>
      <c r="E41" s="102"/>
      <c r="F41" s="103"/>
      <c r="G41" s="64"/>
      <c r="H41" s="34"/>
    </row>
    <row r="42" spans="1:8" s="17" customFormat="1" ht="12.75">
      <c r="A42" s="5">
        <v>5</v>
      </c>
      <c r="B42" s="4" t="s">
        <v>51</v>
      </c>
      <c r="C42" s="6">
        <v>19239.66</v>
      </c>
      <c r="D42" s="21">
        <v>28742.18</v>
      </c>
      <c r="E42" s="19">
        <f>C42+D42</f>
        <v>47981.84</v>
      </c>
      <c r="F42" s="15"/>
      <c r="G42" s="47"/>
      <c r="H42" s="34"/>
    </row>
    <row r="43" spans="1:8" s="17" customFormat="1" ht="18.75" customHeight="1">
      <c r="A43" s="16"/>
      <c r="B43" s="80" t="s">
        <v>48</v>
      </c>
      <c r="C43" s="81"/>
      <c r="D43" s="81"/>
      <c r="E43" s="81"/>
      <c r="F43" s="82"/>
      <c r="G43" s="64"/>
      <c r="H43" s="34"/>
    </row>
    <row r="44" spans="1:8" s="17" customFormat="1" ht="12.75">
      <c r="A44" s="5">
        <v>5</v>
      </c>
      <c r="B44" s="4" t="s">
        <v>51</v>
      </c>
      <c r="C44" s="6">
        <v>43353.37</v>
      </c>
      <c r="D44" s="21">
        <v>64765.7</v>
      </c>
      <c r="E44" s="19">
        <f>C44+D44</f>
        <v>108119.07</v>
      </c>
      <c r="F44" s="15"/>
      <c r="G44" s="36"/>
      <c r="H44" s="34"/>
    </row>
    <row r="45" spans="1:8" s="17" customFormat="1" ht="23.25" customHeight="1">
      <c r="A45" s="16"/>
      <c r="B45" s="80" t="s">
        <v>24</v>
      </c>
      <c r="C45" s="81"/>
      <c r="D45" s="81"/>
      <c r="E45" s="81"/>
      <c r="F45" s="82"/>
      <c r="G45" s="64"/>
      <c r="H45" s="34"/>
    </row>
    <row r="46" spans="1:8" s="17" customFormat="1" ht="12.75">
      <c r="A46" s="5">
        <v>5</v>
      </c>
      <c r="B46" s="4" t="s">
        <v>51</v>
      </c>
      <c r="C46" s="6">
        <v>30293.72</v>
      </c>
      <c r="D46" s="21">
        <v>45255.86</v>
      </c>
      <c r="E46" s="19">
        <f>C46+D46</f>
        <v>75549.58</v>
      </c>
      <c r="F46" s="15"/>
      <c r="G46" s="36"/>
      <c r="H46" s="34"/>
    </row>
    <row r="47" spans="1:8" s="17" customFormat="1" ht="17.25" customHeight="1">
      <c r="A47" s="16"/>
      <c r="B47" s="80" t="s">
        <v>49</v>
      </c>
      <c r="C47" s="81"/>
      <c r="D47" s="81"/>
      <c r="E47" s="81"/>
      <c r="F47" s="82"/>
      <c r="G47" s="64"/>
      <c r="H47" s="34"/>
    </row>
    <row r="48" spans="1:8" s="17" customFormat="1" ht="12.75">
      <c r="A48" s="5">
        <v>5</v>
      </c>
      <c r="B48" s="4" t="s">
        <v>51</v>
      </c>
      <c r="C48" s="6">
        <v>21711.66</v>
      </c>
      <c r="D48" s="21">
        <v>32435.11</v>
      </c>
      <c r="E48" s="19">
        <f>C48+D48</f>
        <v>54146.770000000004</v>
      </c>
      <c r="F48" s="15"/>
      <c r="G48" s="36"/>
      <c r="H48" s="34"/>
    </row>
    <row r="49" spans="1:8" s="17" customFormat="1" ht="16.5" customHeight="1">
      <c r="A49" s="16"/>
      <c r="B49" s="80" t="s">
        <v>50</v>
      </c>
      <c r="C49" s="81"/>
      <c r="D49" s="81"/>
      <c r="E49" s="81"/>
      <c r="F49" s="82"/>
      <c r="G49" s="64"/>
      <c r="H49" s="34"/>
    </row>
    <row r="50" spans="1:8" s="17" customFormat="1" ht="12.75">
      <c r="A50" s="5">
        <v>5</v>
      </c>
      <c r="B50" s="4" t="s">
        <v>51</v>
      </c>
      <c r="C50" s="6">
        <v>21478.46</v>
      </c>
      <c r="D50" s="21">
        <v>32086.72</v>
      </c>
      <c r="E50" s="19">
        <f>C50+D50</f>
        <v>53565.18</v>
      </c>
      <c r="F50" s="15"/>
      <c r="G50" s="36"/>
      <c r="H50" s="34"/>
    </row>
    <row r="51" spans="1:8" s="17" customFormat="1" ht="12.75">
      <c r="A51" s="80" t="s">
        <v>59</v>
      </c>
      <c r="B51" s="81"/>
      <c r="C51" s="81"/>
      <c r="D51" s="81"/>
      <c r="E51" s="82"/>
      <c r="G51" s="65"/>
      <c r="H51" s="34"/>
    </row>
    <row r="52" spans="1:8" s="17" customFormat="1" ht="12.75">
      <c r="A52" s="5">
        <v>6</v>
      </c>
      <c r="B52" s="4" t="s">
        <v>56</v>
      </c>
      <c r="C52" s="6">
        <v>2050000</v>
      </c>
      <c r="D52" s="21">
        <v>1670000</v>
      </c>
      <c r="E52" s="19">
        <f>C52+D52</f>
        <v>3720000</v>
      </c>
      <c r="G52" s="64"/>
      <c r="H52" s="34"/>
    </row>
    <row r="53" spans="7:8" s="17" customFormat="1" ht="12">
      <c r="G53" s="64"/>
      <c r="H53" s="34"/>
    </row>
    <row r="54" spans="7:8" s="17" customFormat="1" ht="12">
      <c r="G54" s="64"/>
      <c r="H54" s="34"/>
    </row>
    <row r="55" spans="7:8" s="17" customFormat="1" ht="12">
      <c r="G55" s="64"/>
      <c r="H55" s="34"/>
    </row>
  </sheetData>
  <sheetProtection/>
  <mergeCells count="31">
    <mergeCell ref="A51:E51"/>
    <mergeCell ref="B49:F49"/>
    <mergeCell ref="B33:F33"/>
    <mergeCell ref="B35:F35"/>
    <mergeCell ref="B37:F37"/>
    <mergeCell ref="B39:F39"/>
    <mergeCell ref="B41:F41"/>
    <mergeCell ref="B43:F43"/>
    <mergeCell ref="B19:F19"/>
    <mergeCell ref="B21:F21"/>
    <mergeCell ref="B23:F23"/>
    <mergeCell ref="B25:F25"/>
    <mergeCell ref="B27:F27"/>
    <mergeCell ref="B29:F29"/>
    <mergeCell ref="B31:F31"/>
    <mergeCell ref="B45:F45"/>
    <mergeCell ref="B47:F47"/>
    <mergeCell ref="F10:J10"/>
    <mergeCell ref="A10:E10"/>
    <mergeCell ref="A17:A18"/>
    <mergeCell ref="B17:B18"/>
    <mergeCell ref="C17:E17"/>
    <mergeCell ref="A11:E11"/>
    <mergeCell ref="F11:J11"/>
    <mergeCell ref="A15:E15"/>
    <mergeCell ref="F12:J12"/>
    <mergeCell ref="F15:J15"/>
    <mergeCell ref="A12:E12"/>
    <mergeCell ref="A14:E14"/>
    <mergeCell ref="F14:J14"/>
    <mergeCell ref="A13:E13"/>
  </mergeCells>
  <printOptions/>
  <pageMargins left="1.141732283464567" right="0.3937007874015748" top="0.4724409448818898" bottom="1.1811023622047245" header="0.2755905511811024" footer="0.35433070866141736"/>
  <pageSetup fitToHeight="0" horizontalDpi="600" verticalDpi="600" orientation="portrait" paperSize="9" scale="73" r:id="rId1"/>
  <headerFooter alignWithMargins="0">
    <oddFooter>&amp;L&amp;"Times New Roman,обычный"&amp;12Пост.367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2018-03-15T06:19:26Z</cp:lastPrinted>
  <dcterms:created xsi:type="dcterms:W3CDTF">2012-07-02T11:45:50Z</dcterms:created>
  <dcterms:modified xsi:type="dcterms:W3CDTF">2018-03-21T07:46:49Z</dcterms:modified>
  <cp:category/>
  <cp:version/>
  <cp:contentType/>
  <cp:contentStatus/>
</cp:coreProperties>
</file>