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9" sheetId="1" r:id="rId1"/>
  </sheets>
  <definedNames>
    <definedName name="_xlnm.Print_Area" localSheetId="0">'Проект 2019'!$A$1:$E$82</definedName>
  </definedNames>
  <calcPr fullCalcOnLoad="1"/>
</workbook>
</file>

<file path=xl/sharedStrings.xml><?xml version="1.0" encoding="utf-8"?>
<sst xmlns="http://schemas.openxmlformats.org/spreadsheetml/2006/main" count="149" uniqueCount="147">
  <si>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</si>
  <si>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</si>
  <si>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</si>
  <si>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</si>
  <si>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</si>
  <si>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</si>
  <si>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</si>
  <si>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</si>
  <si>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</si>
  <si>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</si>
  <si>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</si>
  <si>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</si>
  <si>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</si>
  <si>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</si>
  <si>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</si>
  <si>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</si>
  <si>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</si>
  <si>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</si>
  <si>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</si>
  <si>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000 1 12 01000 01 0000 120</t>
  </si>
  <si>
    <t>000 1 14 02000 00 0000 000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</si>
  <si>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</si>
  <si>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</si>
  <si>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</si>
  <si>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</si>
  <si>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</si>
  <si>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</si>
  <si>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</si>
  <si>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</si>
  <si>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</si>
  <si>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</si>
  <si>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</si>
  <si>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</si>
  <si>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</si>
  <si>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</si>
  <si>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</si>
  <si>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</si>
  <si>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</si>
  <si>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</si>
  <si>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</si>
  <si>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</si>
  <si>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</si>
  <si>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</si>
  <si>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 xml:space="preserve">000 1 05 02000 02 0000 110 </t>
  </si>
  <si>
    <t>Прочие доходы от использования имущества</t>
  </si>
  <si>
    <t>000 1 11 09000 00 0000 120</t>
  </si>
  <si>
    <t xml:space="preserve">000 1 11 05070 00 0000 120 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</si>
  <si>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</si>
  <si>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</si>
  <si>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</si>
  <si>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</si>
  <si>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 xml:space="preserve">Сергиево-Посадского </t>
  </si>
  <si>
    <t>муниципального района</t>
  </si>
  <si>
    <t>Московской области</t>
  </si>
  <si>
    <t xml:space="preserve">Доходы от продажи земельных участков, государственная собственность на которые не разграничена </t>
  </si>
  <si>
    <t>Доходы от сдачи в аренду имущества, составляющие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</si>
  <si>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раграничена, а также средства от продажи права на заключение договоров аренды указанных  земельных участков</t>
  </si>
  <si>
    <t>000 105 04020 02 0000 110</t>
  </si>
  <si>
    <t>000 1 03 02000 01 0000 110</t>
  </si>
  <si>
    <t>тыс.руб.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</si>
  <si>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</si>
  <si>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</si>
  <si>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</si>
  <si>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</si>
  <si>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 в том числе казенных) </t>
  </si>
  <si>
    <t xml:space="preserve"> </t>
  </si>
  <si>
    <t>000 1 13 01995 00 0000 130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</si>
  <si>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</si>
  <si>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</si>
  <si>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Прочие доходы от оказания платных услуг (работ) получателями средств бюджетов муниципального района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</si>
  <si>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</si>
  <si>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</si>
  <si>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</si>
  <si>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</si>
  <si>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субсидии бюджетам муниципальных районов </t>
  </si>
  <si>
    <t xml:space="preserve">000 1 11 05025 05 0000 120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</si>
  <si>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</si>
  <si>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Субвенции бюджетам муниципальных
районов на осуществление полномочий по обеспечению жильем отдельных категорий граждан, установленных Федеральным законом от 24 ноября 1995 года №181-ФЗ «О социальной защите инвалидов в Российской Федерации»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</si>
  <si>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</si>
  <si>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929 2 02 29999 05 0000 150</t>
  </si>
  <si>
    <t xml:space="preserve">  000 2 02 30000 00 0000 150</t>
  </si>
  <si>
    <t>929 2 02 30022 05 0000 150</t>
  </si>
  <si>
    <t>929 2 02 30024 05 0000 150</t>
  </si>
  <si>
    <t>929 2 02 30029 05 0000 150</t>
  </si>
  <si>
    <t>929 202 35082 05 0000 150</t>
  </si>
  <si>
    <t>929 2 02 35134 05 0000 150</t>
  </si>
  <si>
    <t>929 202 35176 05 0000 150</t>
  </si>
  <si>
    <t>929 2 02 39999 05 0000 150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</si>
  <si>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</si>
  <si>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929 2 02 20302 05 0000 150</t>
  </si>
  <si>
    <t>000 101 02040 01 0000 110</t>
  </si>
  <si>
    <t>000 1 14 06313 00 0000 430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</si>
  <si>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городских, сельских поселений и межселенных территорий муниципальных районов</t>
  </si>
  <si>
    <t>929 2 02 27112 05 0000 150</t>
  </si>
  <si>
    <t xml:space="preserve">  000 2 02 20000 00 0000 150</t>
  </si>
  <si>
    <t>000 2 02 15001 05 0000 150</t>
  </si>
  <si>
    <t xml:space="preserve">000 2 02 40000 00 0000 151 </t>
  </si>
  <si>
    <t>Иные межбюджетные трансферты</t>
  </si>
  <si>
    <t>929 2 02 40014 05 0001 151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</si>
  <si>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исполнения бюджетов поселений)</t>
  </si>
  <si>
    <t>929 2 02 40014 05 0002 151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</si>
  <si>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дорожной деятельности)</t>
  </si>
  <si>
    <t>929 2 02 40014 05 0003 151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</si>
  <si>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деятельности в сфере закупок)</t>
  </si>
  <si>
    <t>929 2 02 40014 05 0004 151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</si>
  <si>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финансового контроля)</t>
  </si>
  <si>
    <t>929 2 02 49999 05 0000 151</t>
  </si>
  <si>
    <t>Прочие межбюджетные трансферты, передаваемые бюджетам муниципальных районов</t>
  </si>
  <si>
    <t>929 2 02 49999 05 0001 151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</si>
  <si>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организации осуществления закупок товаров, работ, услуг для нужд городского поселения)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</si>
  <si>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осуществления дорожной деятельности)</t>
    </r>
  </si>
  <si>
    <t>929 2 02 49999 05 0008 151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</si>
  <si>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для обеспечения жителей городского поселения услугами торговли и бытового обслуживания)</t>
    </r>
  </si>
  <si>
    <t>929 2 02 49999 05 0009 151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</si>
  <si>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организации благоустройства  территории городского поселения (в части средств размещения информации)</t>
    </r>
  </si>
  <si>
    <t>929 2 02 49999 05 0010 151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</si>
  <si>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для организации ритуальных услуг и содержания мест захоронений в границах населенных пунктов городского поселения)</t>
    </r>
  </si>
  <si>
    <t>000 2 19 05 000 05 0000 151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</si>
  <si>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</si>
  <si>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929 2 02 20216 05 0000 151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</si>
  <si>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</si>
  <si>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929 2 02 49999 05 0002 151</t>
  </si>
  <si>
    <t>929 2 02 49999 05 0007 151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</si>
  <si>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создания условий для развития малого и среднего предпринимательства на территории городского поселения)</t>
    </r>
  </si>
  <si>
    <t>929 2 02 40014 05 0000 151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</si>
  <si>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</si>
  <si>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</si>
  <si>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Утвержден</t>
  </si>
  <si>
    <t>постановлением Главы</t>
  </si>
  <si>
    <t>План</t>
  </si>
  <si>
    <t>Факт</t>
  </si>
  <si>
    <t>% исполнения</t>
  </si>
  <si>
    <t>об исполнении бюджета Сергиево-Посадского муниципального района по доходам за 1 квартал 2019 года</t>
  </si>
  <si>
    <t>000 1 13 02065 00 0000 130</t>
  </si>
  <si>
    <t>Доходы, поступающие в порядке возмещения расходов, понесенных в связи с эксплуатацией имущества муниципальных районов.</t>
  </si>
  <si>
    <t>000 1 13 02995 00 0000 130</t>
  </si>
  <si>
    <t>Доходы от компенсации затрат государства</t>
  </si>
  <si>
    <t>000 1 14 01 000 00 0000 410</t>
  </si>
  <si>
    <t>Доходы от продажи квартир</t>
  </si>
  <si>
    <t>000 1 17 00000 00 0000 000</t>
  </si>
  <si>
    <t>ПРОЧИЕ НЕНАЛОГОВЫЕ ДОХОДЫ</t>
  </si>
  <si>
    <t>Отчет</t>
  </si>
  <si>
    <t>000 1 11 03050 05 0000 120</t>
  </si>
  <si>
    <t>Проценты, полученные от представления бюджетных кредитов внутри страны за счет средств бюджетов муниципальных районов</t>
  </si>
  <si>
    <t>000 1 11 05325 05 0000 120</t>
  </si>
  <si>
    <t>Плата по соглашениям об устанрвлении сервитута в отношении земельных участков после разграничения государственной собственности на землю</t>
  </si>
  <si>
    <t>от 23.04.2019 №724-ПГ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</si>
</sst>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78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35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2" fontId="5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BreakPreview" zoomScale="75" zoomScaleSheetLayoutView="75" workbookViewId="0" topLeftCell="A1">
      <selection activeCell="D7" sqref="D7"/>
    </sheetView>
  </sheetViews>
  <sheetFormatPr defaultColWidth="9.00390625" defaultRowHeight="12.75"/>
  <cols>
    <col min="1" max="1" width="32.625" style="10" customWidth="1"/>
    <col min="2" max="2" width="49.00390625" style="1" customWidth="1"/>
    <col min="3" max="3" width="28.375" style="1" customWidth="1"/>
    <col min="4" max="4" width="19.00390625" style="1" customWidth="1"/>
    <col min="5" max="5" width="16.25390625" style="1" customWidth="1"/>
    <col min="6" max="16384" width="9.125" style="1" customWidth="1"/>
  </cols>
  <sheetData>
    <row r="1" s="20" customFormat="1" ht="15.75">
      <c r="A1" s="45"/>
    </row>
    <row r="2" spans="1:4" s="20" customFormat="1" ht="18.75">
      <c r="A2" s="45"/>
      <c r="D2" s="46" t="s">
        <v>127</v>
      </c>
    </row>
    <row r="3" spans="1:4" s="20" customFormat="1" ht="18.75">
      <c r="A3" s="45"/>
      <c r="D3" s="46" t="s">
        <v>128</v>
      </c>
    </row>
    <row r="4" spans="1:4" s="20" customFormat="1" ht="18.75">
      <c r="A4" s="45"/>
      <c r="D4" s="46" t="s">
        <v>51</v>
      </c>
    </row>
    <row r="5" spans="1:4" s="20" customFormat="1" ht="18.75">
      <c r="A5" s="45"/>
      <c r="D5" s="46" t="s">
        <v>52</v>
      </c>
    </row>
    <row r="6" spans="1:4" s="20" customFormat="1" ht="18.75">
      <c r="A6" s="45"/>
      <c r="D6" s="46" t="s">
        <v>53</v>
      </c>
    </row>
    <row r="7" spans="1:4" s="20" customFormat="1" ht="18.75">
      <c r="A7" s="45"/>
      <c r="D7" s="46" t="s">
        <v>146</v>
      </c>
    </row>
    <row r="8" spans="1:3" s="20" customFormat="1" ht="13.5" customHeight="1">
      <c r="A8" s="47"/>
      <c r="B8" s="59" t="s">
        <v>141</v>
      </c>
      <c r="C8" s="59"/>
    </row>
    <row r="9" spans="1:5" ht="22.5" customHeight="1">
      <c r="A9" s="58" t="s">
        <v>132</v>
      </c>
      <c r="B9" s="58"/>
      <c r="C9" s="58"/>
      <c r="D9" s="58"/>
      <c r="E9" s="58"/>
    </row>
    <row r="10" spans="2:5" ht="17.25" customHeight="1">
      <c r="B10" s="3"/>
      <c r="C10" s="14"/>
      <c r="E10" s="14" t="s">
        <v>59</v>
      </c>
    </row>
    <row r="11" spans="1:5" s="2" customFormat="1" ht="39.75" customHeight="1">
      <c r="A11" s="7" t="s">
        <v>27</v>
      </c>
      <c r="B11" s="7" t="s">
        <v>26</v>
      </c>
      <c r="C11" s="7" t="s">
        <v>129</v>
      </c>
      <c r="D11" s="7" t="s">
        <v>130</v>
      </c>
      <c r="E11" s="43" t="s">
        <v>131</v>
      </c>
    </row>
    <row r="12" spans="1:5" s="2" customFormat="1" ht="18" customHeight="1">
      <c r="A12" s="7">
        <v>1</v>
      </c>
      <c r="B12" s="7">
        <v>2</v>
      </c>
      <c r="C12" s="7">
        <v>3</v>
      </c>
      <c r="D12" s="44">
        <v>4</v>
      </c>
      <c r="E12" s="44">
        <v>5</v>
      </c>
    </row>
    <row r="13" spans="1:5" s="2" customFormat="1" ht="36" customHeight="1">
      <c r="A13" s="7"/>
      <c r="B13" s="32" t="s">
        <v>34</v>
      </c>
      <c r="C13" s="24">
        <f>C14+C27</f>
        <v>2735950.2</v>
      </c>
      <c r="D13" s="24">
        <f>D14+D27</f>
        <v>583422.8</v>
      </c>
      <c r="E13" s="50">
        <f>D13/C13*100</f>
        <v>21.324320888589273</v>
      </c>
    </row>
    <row r="14" spans="1:5" s="2" customFormat="1" ht="33" customHeight="1">
      <c r="A14" s="7" t="s">
        <v>13</v>
      </c>
      <c r="B14" s="32" t="s">
        <v>31</v>
      </c>
      <c r="C14" s="24">
        <f>C15+C18+C19+C24</f>
        <v>2459350.2</v>
      </c>
      <c r="D14" s="24">
        <f>D15+D18+D19+D24</f>
        <v>518258.60000000003</v>
      </c>
      <c r="E14" s="50">
        <f aca="true" t="shared" si="0" ref="E14:E77">D14/C14*100</f>
        <v>21.07298911720665</v>
      </c>
    </row>
    <row r="15" spans="1:5" ht="33" customHeight="1">
      <c r="A15" s="12" t="s">
        <v>67</v>
      </c>
      <c r="B15" s="32" t="s">
        <v>0</v>
      </c>
      <c r="C15" s="24">
        <v>1784064</v>
      </c>
      <c r="D15" s="24">
        <f>D16+D17</f>
        <v>370103</v>
      </c>
      <c r="E15" s="50">
        <f t="shared" si="0"/>
        <v>20.744939643420864</v>
      </c>
    </row>
    <row r="16" spans="1:5" ht="33" customHeight="1">
      <c r="A16" s="11" t="s">
        <v>11</v>
      </c>
      <c r="B16" s="23" t="s">
        <v>0</v>
      </c>
      <c r="C16" s="25">
        <f>1729522+267</f>
        <v>1729789</v>
      </c>
      <c r="D16" s="8">
        <v>356698.4</v>
      </c>
      <c r="E16" s="8">
        <f t="shared" si="0"/>
        <v>20.620919661299734</v>
      </c>
    </row>
    <row r="17" spans="1:15" ht="120" customHeight="1">
      <c r="A17" s="11" t="s">
        <v>90</v>
      </c>
      <c r="B17" s="23" t="s">
        <v>68</v>
      </c>
      <c r="C17" s="25">
        <v>54275</v>
      </c>
      <c r="D17" s="51">
        <v>13404.6</v>
      </c>
      <c r="E17" s="8">
        <f t="shared" si="0"/>
        <v>24.697558728696453</v>
      </c>
      <c r="F17" s="48"/>
      <c r="G17" s="48"/>
      <c r="H17" s="5"/>
      <c r="I17" s="5"/>
      <c r="J17" s="5"/>
      <c r="K17" s="30"/>
      <c r="L17" s="5"/>
      <c r="M17" s="5"/>
      <c r="N17" s="5"/>
      <c r="O17" s="5"/>
    </row>
    <row r="18" spans="1:5" ht="53.25" customHeight="1">
      <c r="A18" s="12" t="s">
        <v>58</v>
      </c>
      <c r="B18" s="32" t="s">
        <v>72</v>
      </c>
      <c r="C18" s="28">
        <v>37344</v>
      </c>
      <c r="D18" s="50">
        <v>9094.2</v>
      </c>
      <c r="E18" s="50">
        <f t="shared" si="0"/>
        <v>24.35250642673522</v>
      </c>
    </row>
    <row r="19" spans="1:5" ht="28.5" customHeight="1">
      <c r="A19" s="12" t="s">
        <v>7</v>
      </c>
      <c r="B19" s="32" t="s">
        <v>1</v>
      </c>
      <c r="C19" s="26">
        <f>C20+C21+C22+C23</f>
        <v>603320.2</v>
      </c>
      <c r="D19" s="26">
        <f>D20+D21+D22+D23</f>
        <v>130388</v>
      </c>
      <c r="E19" s="50">
        <f t="shared" si="0"/>
        <v>21.611741161658436</v>
      </c>
    </row>
    <row r="20" spans="1:6" ht="42" customHeight="1">
      <c r="A20" s="13" t="s">
        <v>33</v>
      </c>
      <c r="B20" s="23" t="s">
        <v>38</v>
      </c>
      <c r="C20" s="27">
        <f>444200-6365+6114.2</f>
        <v>443949.2</v>
      </c>
      <c r="D20" s="52">
        <v>89672.5</v>
      </c>
      <c r="E20" s="8">
        <f t="shared" si="0"/>
        <v>20.198820045176337</v>
      </c>
      <c r="F20" s="5"/>
    </row>
    <row r="21" spans="1:6" ht="42" customHeight="1">
      <c r="A21" s="11" t="s">
        <v>43</v>
      </c>
      <c r="B21" s="23" t="s">
        <v>5</v>
      </c>
      <c r="C21" s="27">
        <v>103914</v>
      </c>
      <c r="D21" s="8">
        <v>24628.1</v>
      </c>
      <c r="E21" s="8">
        <f t="shared" si="0"/>
        <v>23.70046384510268</v>
      </c>
      <c r="F21" s="5"/>
    </row>
    <row r="22" spans="1:5" ht="30.75" customHeight="1">
      <c r="A22" s="11" t="s">
        <v>17</v>
      </c>
      <c r="B22" s="23" t="s">
        <v>6</v>
      </c>
      <c r="C22" s="27">
        <v>720</v>
      </c>
      <c r="D22" s="8">
        <v>550</v>
      </c>
      <c r="E22" s="8">
        <f t="shared" si="0"/>
        <v>76.38888888888889</v>
      </c>
    </row>
    <row r="23" spans="1:5" ht="53.25" customHeight="1">
      <c r="A23" s="18" t="s">
        <v>57</v>
      </c>
      <c r="B23" s="23" t="s">
        <v>39</v>
      </c>
      <c r="C23" s="27">
        <v>54737</v>
      </c>
      <c r="D23" s="8">
        <v>15537.4</v>
      </c>
      <c r="E23" s="8">
        <f t="shared" si="0"/>
        <v>28.3855527339825</v>
      </c>
    </row>
    <row r="24" spans="1:5" ht="33" customHeight="1">
      <c r="A24" s="12" t="s">
        <v>16</v>
      </c>
      <c r="B24" s="32" t="s">
        <v>15</v>
      </c>
      <c r="C24" s="26">
        <f>C25+C26</f>
        <v>34622</v>
      </c>
      <c r="D24" s="26">
        <f>D25+D26</f>
        <v>8673.4</v>
      </c>
      <c r="E24" s="50">
        <f t="shared" si="0"/>
        <v>25.051701230431515</v>
      </c>
    </row>
    <row r="25" spans="1:5" ht="69.75" customHeight="1">
      <c r="A25" s="11" t="s">
        <v>21</v>
      </c>
      <c r="B25" s="23" t="s">
        <v>28</v>
      </c>
      <c r="C25" s="27">
        <v>34122</v>
      </c>
      <c r="D25" s="8">
        <v>8623.4</v>
      </c>
      <c r="E25" s="8">
        <f t="shared" si="0"/>
        <v>25.272258367035928</v>
      </c>
    </row>
    <row r="26" spans="1:5" ht="37.5" customHeight="1">
      <c r="A26" s="11" t="s">
        <v>22</v>
      </c>
      <c r="B26" s="23" t="s">
        <v>23</v>
      </c>
      <c r="C26" s="27">
        <v>500</v>
      </c>
      <c r="D26" s="8">
        <v>50</v>
      </c>
      <c r="E26" s="8">
        <f t="shared" si="0"/>
        <v>10</v>
      </c>
    </row>
    <row r="27" spans="1:5" ht="32.25" customHeight="1">
      <c r="A27" s="11"/>
      <c r="B27" s="32" t="s">
        <v>32</v>
      </c>
      <c r="C27" s="26">
        <f>C28+C38+C40+C44+C49</f>
        <v>276600</v>
      </c>
      <c r="D27" s="26">
        <f>D28+D38+D40+D44+D49+D50</f>
        <v>65164.200000000004</v>
      </c>
      <c r="E27" s="50">
        <f t="shared" si="0"/>
        <v>23.5590021691974</v>
      </c>
    </row>
    <row r="28" spans="1:5" ht="86.25" customHeight="1">
      <c r="A28" s="12" t="s">
        <v>8</v>
      </c>
      <c r="B28" s="32" t="s">
        <v>12</v>
      </c>
      <c r="C28" s="28">
        <f>C30+C35+C37+C34</f>
        <v>220736</v>
      </c>
      <c r="D28" s="28">
        <f>D29+D30+D34+D35+D36+D37</f>
        <v>52120.6</v>
      </c>
      <c r="E28" s="50">
        <f t="shared" si="0"/>
        <v>23.612188315453757</v>
      </c>
    </row>
    <row r="29" spans="1:5" ht="86.25" customHeight="1">
      <c r="A29" s="16" t="s">
        <v>142</v>
      </c>
      <c r="B29" s="55" t="s">
        <v>143</v>
      </c>
      <c r="C29" s="53">
        <v>0</v>
      </c>
      <c r="D29" s="53">
        <v>82.2</v>
      </c>
      <c r="E29" s="8"/>
    </row>
    <row r="30" spans="1:12" ht="103.5" customHeight="1">
      <c r="A30" s="11" t="s">
        <v>9</v>
      </c>
      <c r="B30" s="23" t="s">
        <v>56</v>
      </c>
      <c r="C30" s="27">
        <v>184508</v>
      </c>
      <c r="D30" s="8">
        <v>41851.8</v>
      </c>
      <c r="E30" s="8">
        <f t="shared" si="0"/>
        <v>22.682918897825573</v>
      </c>
      <c r="L30" s="1" t="s">
        <v>65</v>
      </c>
    </row>
    <row r="31" spans="1:5" ht="31.5" hidden="1">
      <c r="A31" s="11"/>
      <c r="B31" s="23" t="s">
        <v>2</v>
      </c>
      <c r="C31" s="27"/>
      <c r="D31" s="8"/>
      <c r="E31" s="8" t="e">
        <f t="shared" si="0"/>
        <v>#DIV/0!</v>
      </c>
    </row>
    <row r="32" spans="1:5" ht="15.75" hidden="1">
      <c r="A32" s="11"/>
      <c r="B32" s="23" t="s">
        <v>3</v>
      </c>
      <c r="C32" s="27"/>
      <c r="D32" s="8"/>
      <c r="E32" s="8" t="e">
        <f t="shared" si="0"/>
        <v>#DIV/0!</v>
      </c>
    </row>
    <row r="33" spans="1:5" ht="31.5" hidden="1">
      <c r="A33" s="11"/>
      <c r="B33" s="23" t="s">
        <v>4</v>
      </c>
      <c r="C33" s="27"/>
      <c r="D33" s="8"/>
      <c r="E33" s="8" t="e">
        <f t="shared" si="0"/>
        <v>#DIV/0!</v>
      </c>
    </row>
    <row r="34" spans="1:5" ht="106.5" customHeight="1">
      <c r="A34" s="11" t="s">
        <v>75</v>
      </c>
      <c r="B34" s="10" t="s">
        <v>78</v>
      </c>
      <c r="C34" s="27">
        <v>450</v>
      </c>
      <c r="D34" s="8">
        <v>12.4</v>
      </c>
      <c r="E34" s="8">
        <f t="shared" si="0"/>
        <v>2.7555555555555555</v>
      </c>
    </row>
    <row r="35" spans="1:8" s="17" customFormat="1" ht="72.75" customHeight="1">
      <c r="A35" s="19" t="s">
        <v>46</v>
      </c>
      <c r="B35" s="33" t="s">
        <v>55</v>
      </c>
      <c r="C35" s="27">
        <v>14413</v>
      </c>
      <c r="D35" s="49">
        <v>2080.6</v>
      </c>
      <c r="E35" s="8">
        <f t="shared" si="0"/>
        <v>14.43557899118851</v>
      </c>
      <c r="F35" s="20"/>
      <c r="G35" s="20"/>
      <c r="H35" s="20"/>
    </row>
    <row r="36" spans="1:8" s="17" customFormat="1" ht="72.75" customHeight="1">
      <c r="A36" s="19" t="s">
        <v>144</v>
      </c>
      <c r="B36" s="33" t="s">
        <v>145</v>
      </c>
      <c r="C36" s="27">
        <v>0</v>
      </c>
      <c r="D36" s="49">
        <v>39.7</v>
      </c>
      <c r="E36" s="8"/>
      <c r="F36" s="20"/>
      <c r="G36" s="20"/>
      <c r="H36" s="20"/>
    </row>
    <row r="37" spans="1:8" s="17" customFormat="1" ht="42.75" customHeight="1">
      <c r="A37" s="11" t="s">
        <v>45</v>
      </c>
      <c r="B37" s="23" t="s">
        <v>44</v>
      </c>
      <c r="C37" s="27">
        <f>13500+6365+1500</f>
        <v>21365</v>
      </c>
      <c r="D37" s="49">
        <v>8053.9</v>
      </c>
      <c r="E37" s="8">
        <f t="shared" si="0"/>
        <v>37.69670021062485</v>
      </c>
      <c r="F37" s="20"/>
      <c r="G37" s="20"/>
      <c r="H37" s="20"/>
    </row>
    <row r="38" spans="1:5" ht="49.5" customHeight="1">
      <c r="A38" s="12" t="s">
        <v>24</v>
      </c>
      <c r="B38" s="32" t="s">
        <v>25</v>
      </c>
      <c r="C38" s="26">
        <f>C39</f>
        <v>2556</v>
      </c>
      <c r="D38" s="50">
        <v>2315.9</v>
      </c>
      <c r="E38" s="50">
        <f t="shared" si="0"/>
        <v>90.60641627543036</v>
      </c>
    </row>
    <row r="39" spans="1:5" ht="40.5" customHeight="1">
      <c r="A39" s="11" t="s">
        <v>19</v>
      </c>
      <c r="B39" s="23" t="s">
        <v>18</v>
      </c>
      <c r="C39" s="27">
        <v>2556</v>
      </c>
      <c r="D39" s="8">
        <v>2315.9</v>
      </c>
      <c r="E39" s="8">
        <f t="shared" si="0"/>
        <v>90.60641627543036</v>
      </c>
    </row>
    <row r="40" spans="1:5" ht="54.75" customHeight="1">
      <c r="A40" s="7" t="s">
        <v>35</v>
      </c>
      <c r="B40" s="32" t="s">
        <v>36</v>
      </c>
      <c r="C40" s="26">
        <f>C41</f>
        <v>500</v>
      </c>
      <c r="D40" s="26">
        <f>D41+D42+D43</f>
        <v>1363.8000000000002</v>
      </c>
      <c r="E40" s="50">
        <f t="shared" si="0"/>
        <v>272.76000000000005</v>
      </c>
    </row>
    <row r="41" spans="1:5" ht="54.75" customHeight="1">
      <c r="A41" s="13" t="s">
        <v>66</v>
      </c>
      <c r="B41" s="23" t="s">
        <v>69</v>
      </c>
      <c r="C41" s="27">
        <v>500</v>
      </c>
      <c r="D41" s="8">
        <v>114.9</v>
      </c>
      <c r="E41" s="8">
        <f t="shared" si="0"/>
        <v>22.98</v>
      </c>
    </row>
    <row r="42" spans="1:5" ht="54.75" customHeight="1">
      <c r="A42" s="13" t="s">
        <v>133</v>
      </c>
      <c r="B42" s="23" t="s">
        <v>134</v>
      </c>
      <c r="C42" s="27">
        <v>0</v>
      </c>
      <c r="D42" s="8">
        <v>29</v>
      </c>
      <c r="E42" s="8"/>
    </row>
    <row r="43" spans="1:5" ht="54.75" customHeight="1">
      <c r="A43" s="13" t="s">
        <v>135</v>
      </c>
      <c r="B43" s="23" t="s">
        <v>136</v>
      </c>
      <c r="C43" s="27">
        <v>0</v>
      </c>
      <c r="D43" s="8">
        <v>1219.9</v>
      </c>
      <c r="E43" s="8"/>
    </row>
    <row r="44" spans="1:5" ht="43.5" customHeight="1">
      <c r="A44" s="12" t="s">
        <v>14</v>
      </c>
      <c r="B44" s="32" t="s">
        <v>37</v>
      </c>
      <c r="C44" s="26">
        <f>C46+C47+C48</f>
        <v>22101</v>
      </c>
      <c r="D44" s="26">
        <f>D46+D47+D48+D45</f>
        <v>4468.400000000001</v>
      </c>
      <c r="E44" s="50">
        <f t="shared" si="0"/>
        <v>20.218089679200038</v>
      </c>
    </row>
    <row r="45" spans="1:5" ht="43.5" customHeight="1">
      <c r="A45" s="11" t="s">
        <v>137</v>
      </c>
      <c r="B45" s="54" t="s">
        <v>138</v>
      </c>
      <c r="C45" s="26"/>
      <c r="D45" s="27">
        <v>7.1</v>
      </c>
      <c r="E45" s="8"/>
    </row>
    <row r="46" spans="1:5" ht="105" customHeight="1">
      <c r="A46" s="8" t="s">
        <v>20</v>
      </c>
      <c r="B46" s="23" t="s">
        <v>64</v>
      </c>
      <c r="C46" s="27">
        <v>8548</v>
      </c>
      <c r="D46" s="8">
        <v>740.3</v>
      </c>
      <c r="E46" s="8">
        <f t="shared" si="0"/>
        <v>8.66050538137576</v>
      </c>
    </row>
    <row r="47" spans="1:5" ht="58.5" customHeight="1">
      <c r="A47" s="8" t="s">
        <v>29</v>
      </c>
      <c r="B47" s="23" t="s">
        <v>54</v>
      </c>
      <c r="C47" s="27">
        <v>11703</v>
      </c>
      <c r="D47" s="8">
        <v>1904.5</v>
      </c>
      <c r="E47" s="8">
        <f t="shared" si="0"/>
        <v>16.273605058532002</v>
      </c>
    </row>
    <row r="48" spans="1:5" ht="144" customHeight="1">
      <c r="A48" s="8" t="s">
        <v>91</v>
      </c>
      <c r="B48" s="23" t="s">
        <v>92</v>
      </c>
      <c r="C48" s="27">
        <v>1850</v>
      </c>
      <c r="D48" s="8">
        <v>1816.5</v>
      </c>
      <c r="E48" s="8">
        <f t="shared" si="0"/>
        <v>98.18918918918918</v>
      </c>
    </row>
    <row r="49" spans="1:5" ht="51.75" customHeight="1">
      <c r="A49" s="7" t="s">
        <v>10</v>
      </c>
      <c r="B49" s="32" t="s">
        <v>30</v>
      </c>
      <c r="C49" s="26">
        <v>30707</v>
      </c>
      <c r="D49" s="50">
        <v>4880.4</v>
      </c>
      <c r="E49" s="50">
        <f t="shared" si="0"/>
        <v>15.893444491484024</v>
      </c>
    </row>
    <row r="50" spans="1:5" ht="51.75" customHeight="1">
      <c r="A50" s="7" t="s">
        <v>139</v>
      </c>
      <c r="B50" s="32" t="s">
        <v>140</v>
      </c>
      <c r="C50" s="26">
        <v>0</v>
      </c>
      <c r="D50" s="50">
        <v>15.1</v>
      </c>
      <c r="E50" s="8"/>
    </row>
    <row r="51" spans="1:5" ht="45.75" customHeight="1">
      <c r="A51" s="12" t="s">
        <v>47</v>
      </c>
      <c r="B51" s="32" t="s">
        <v>48</v>
      </c>
      <c r="C51" s="26">
        <f>C52+C80+C81</f>
        <v>4490643.199999999</v>
      </c>
      <c r="D51" s="26">
        <f>D52+D80+D81</f>
        <v>1074759.4000000001</v>
      </c>
      <c r="E51" s="50">
        <f t="shared" si="0"/>
        <v>23.933306480461425</v>
      </c>
    </row>
    <row r="52" spans="1:5" s="15" customFormat="1" ht="60" customHeight="1">
      <c r="A52" s="12" t="s">
        <v>40</v>
      </c>
      <c r="B52" s="34" t="s">
        <v>41</v>
      </c>
      <c r="C52" s="26">
        <f>C53+C54+C59+C67</f>
        <v>4251009.399999999</v>
      </c>
      <c r="D52" s="26">
        <f>D53+D54+D59+D67</f>
        <v>825989</v>
      </c>
      <c r="E52" s="50">
        <f t="shared" si="0"/>
        <v>19.430420454963006</v>
      </c>
    </row>
    <row r="53" spans="1:5" ht="44.25" customHeight="1">
      <c r="A53" s="11" t="s">
        <v>95</v>
      </c>
      <c r="B53" s="35" t="s">
        <v>70</v>
      </c>
      <c r="C53" s="27">
        <f>2456-267</f>
        <v>2189</v>
      </c>
      <c r="D53" s="8">
        <v>547.3</v>
      </c>
      <c r="E53" s="8">
        <f t="shared" si="0"/>
        <v>25.002284148012787</v>
      </c>
    </row>
    <row r="54" spans="1:5" ht="59.25" customHeight="1">
      <c r="A54" s="21" t="s">
        <v>94</v>
      </c>
      <c r="B54" s="32" t="s">
        <v>49</v>
      </c>
      <c r="C54" s="26">
        <f>C58+C56+C57+C55</f>
        <v>685618.2999999999</v>
      </c>
      <c r="D54" s="26">
        <f>D58+D56+D57+D55</f>
        <v>319.7</v>
      </c>
      <c r="E54" s="50">
        <f t="shared" si="0"/>
        <v>0.04662944381735435</v>
      </c>
    </row>
    <row r="55" spans="1:5" ht="117" customHeight="1">
      <c r="A55" s="29" t="s">
        <v>119</v>
      </c>
      <c r="B55" s="23" t="s">
        <v>120</v>
      </c>
      <c r="C55" s="27">
        <v>23584</v>
      </c>
      <c r="D55" s="8">
        <v>0</v>
      </c>
      <c r="E55" s="8">
        <f t="shared" si="0"/>
        <v>0</v>
      </c>
    </row>
    <row r="56" spans="1:5" ht="59.25" customHeight="1">
      <c r="A56" s="29" t="s">
        <v>93</v>
      </c>
      <c r="B56" s="23" t="s">
        <v>71</v>
      </c>
      <c r="C56" s="31">
        <f>14250+522657.2+4534+35255.9-4534+3800</f>
        <v>575963.1</v>
      </c>
      <c r="D56" s="8">
        <v>0</v>
      </c>
      <c r="E56" s="8">
        <f t="shared" si="0"/>
        <v>0</v>
      </c>
    </row>
    <row r="57" spans="1:5" ht="134.25" customHeight="1">
      <c r="A57" s="29" t="s">
        <v>89</v>
      </c>
      <c r="B57" s="23" t="s">
        <v>88</v>
      </c>
      <c r="C57" s="31">
        <v>22698</v>
      </c>
      <c r="D57" s="8">
        <v>0</v>
      </c>
      <c r="E57" s="8">
        <f t="shared" si="0"/>
        <v>0</v>
      </c>
    </row>
    <row r="58" spans="1:5" ht="58.5" customHeight="1">
      <c r="A58" s="29" t="s">
        <v>79</v>
      </c>
      <c r="B58" s="23" t="s">
        <v>74</v>
      </c>
      <c r="C58" s="27">
        <f>487+2087+13940+1680+5166+9899+9929.7+1750+4682+3828.9+4534+405+230+3912+2583-1740.4</f>
        <v>63373.2</v>
      </c>
      <c r="D58" s="8">
        <v>319.7</v>
      </c>
      <c r="E58" s="8">
        <f t="shared" si="0"/>
        <v>0.5044719218849608</v>
      </c>
    </row>
    <row r="59" spans="1:5" ht="44.25" customHeight="1">
      <c r="A59" s="22" t="s">
        <v>80</v>
      </c>
      <c r="B59" s="32" t="s">
        <v>50</v>
      </c>
      <c r="C59" s="26">
        <f>C61+C62+C63+C66+C60+C65+C64</f>
        <v>3335556</v>
      </c>
      <c r="D59" s="26">
        <f>D61+D62+D63+D66+D60+D65+D64</f>
        <v>790209.2</v>
      </c>
      <c r="E59" s="50">
        <f t="shared" si="0"/>
        <v>23.690479188477124</v>
      </c>
    </row>
    <row r="60" spans="1:5" ht="62.25" customHeight="1">
      <c r="A60" s="16" t="s">
        <v>81</v>
      </c>
      <c r="B60" s="23" t="s">
        <v>73</v>
      </c>
      <c r="C60" s="27">
        <f>123228</f>
        <v>123228</v>
      </c>
      <c r="D60" s="8">
        <v>25077.4</v>
      </c>
      <c r="E60" s="8">
        <f t="shared" si="0"/>
        <v>20.350407374947256</v>
      </c>
    </row>
    <row r="61" spans="1:5" ht="56.25" customHeight="1">
      <c r="A61" s="13" t="s">
        <v>82</v>
      </c>
      <c r="B61" s="23" t="s">
        <v>60</v>
      </c>
      <c r="C61" s="27">
        <f>1266+119071+12974+1045+5713+8076+540</f>
        <v>148685</v>
      </c>
      <c r="D61" s="8">
        <v>42883</v>
      </c>
      <c r="E61" s="8">
        <f t="shared" si="0"/>
        <v>28.841510576050037</v>
      </c>
    </row>
    <row r="62" spans="1:5" ht="113.25" customHeight="1">
      <c r="A62" s="13" t="s">
        <v>83</v>
      </c>
      <c r="B62" s="23" t="s">
        <v>61</v>
      </c>
      <c r="C62" s="27">
        <v>87152</v>
      </c>
      <c r="D62" s="8">
        <v>26038.2</v>
      </c>
      <c r="E62" s="8">
        <f t="shared" si="0"/>
        <v>29.876767027721684</v>
      </c>
    </row>
    <row r="63" spans="1:5" ht="95.25" customHeight="1">
      <c r="A63" s="13" t="s">
        <v>84</v>
      </c>
      <c r="B63" s="23" t="s">
        <v>62</v>
      </c>
      <c r="C63" s="27">
        <v>44210</v>
      </c>
      <c r="D63" s="8">
        <v>0</v>
      </c>
      <c r="E63" s="8">
        <f t="shared" si="0"/>
        <v>0</v>
      </c>
    </row>
    <row r="64" spans="1:5" ht="159" customHeight="1">
      <c r="A64" s="13" t="s">
        <v>85</v>
      </c>
      <c r="B64" s="23" t="s">
        <v>76</v>
      </c>
      <c r="C64" s="27">
        <v>2439</v>
      </c>
      <c r="D64" s="8">
        <v>0</v>
      </c>
      <c r="E64" s="8">
        <f t="shared" si="0"/>
        <v>0</v>
      </c>
    </row>
    <row r="65" spans="1:5" ht="120" customHeight="1">
      <c r="A65" s="13" t="s">
        <v>86</v>
      </c>
      <c r="B65" s="37" t="s">
        <v>77</v>
      </c>
      <c r="C65" s="31">
        <f>1112-10</f>
        <v>1102</v>
      </c>
      <c r="D65" s="8">
        <v>0</v>
      </c>
      <c r="E65" s="8">
        <f t="shared" si="0"/>
        <v>0</v>
      </c>
    </row>
    <row r="66" spans="1:9" ht="44.25" customHeight="1">
      <c r="A66" s="13" t="s">
        <v>87</v>
      </c>
      <c r="B66" s="23" t="s">
        <v>63</v>
      </c>
      <c r="C66" s="27">
        <f>44349+1763075+1049676+44745+5065+16783+3275+1772</f>
        <v>2928740</v>
      </c>
      <c r="D66" s="8">
        <v>696210.6</v>
      </c>
      <c r="E66" s="8">
        <f t="shared" si="0"/>
        <v>23.77167655715427</v>
      </c>
      <c r="I66" s="36"/>
    </row>
    <row r="67" spans="1:9" ht="44.25" customHeight="1">
      <c r="A67" s="22" t="s">
        <v>96</v>
      </c>
      <c r="B67" s="32" t="s">
        <v>97</v>
      </c>
      <c r="C67" s="24">
        <f>C69+C70+C71+C72+C73+C68</f>
        <v>227646.1</v>
      </c>
      <c r="D67" s="24">
        <f>D69+D70+D71+D72+D73+D68</f>
        <v>34912.799999999996</v>
      </c>
      <c r="E67" s="50">
        <f t="shared" si="0"/>
        <v>15.336436688350908</v>
      </c>
      <c r="I67" s="36"/>
    </row>
    <row r="68" spans="1:9" ht="117" customHeight="1">
      <c r="A68" s="13" t="s">
        <v>124</v>
      </c>
      <c r="B68" s="23" t="s">
        <v>99</v>
      </c>
      <c r="C68" s="25">
        <f>340.8+804.2</f>
        <v>1145</v>
      </c>
      <c r="D68" s="49">
        <v>82.2</v>
      </c>
      <c r="E68" s="8">
        <f t="shared" si="0"/>
        <v>7.179039301310045</v>
      </c>
      <c r="I68" s="36"/>
    </row>
    <row r="69" spans="1:9" ht="105.75" customHeight="1">
      <c r="A69" s="13" t="s">
        <v>98</v>
      </c>
      <c r="B69" s="23" t="s">
        <v>99</v>
      </c>
      <c r="C69" s="25">
        <v>2010.1</v>
      </c>
      <c r="D69" s="8">
        <v>502.5</v>
      </c>
      <c r="E69" s="8">
        <f t="shared" si="0"/>
        <v>24.998756280782054</v>
      </c>
      <c r="I69" s="36"/>
    </row>
    <row r="70" spans="1:9" ht="105.75" customHeight="1">
      <c r="A70" s="13" t="s">
        <v>100</v>
      </c>
      <c r="B70" s="23" t="s">
        <v>101</v>
      </c>
      <c r="C70" s="25">
        <v>15000</v>
      </c>
      <c r="D70" s="8">
        <v>2435</v>
      </c>
      <c r="E70" s="8">
        <f t="shared" si="0"/>
        <v>16.233333333333334</v>
      </c>
      <c r="I70" s="36"/>
    </row>
    <row r="71" spans="1:9" ht="128.25" customHeight="1">
      <c r="A71" s="13" t="s">
        <v>102</v>
      </c>
      <c r="B71" s="23" t="s">
        <v>103</v>
      </c>
      <c r="C71" s="25">
        <v>1237</v>
      </c>
      <c r="D71" s="8">
        <v>98.2</v>
      </c>
      <c r="E71" s="8">
        <f t="shared" si="0"/>
        <v>7.93856103476152</v>
      </c>
      <c r="I71" s="36"/>
    </row>
    <row r="72" spans="1:9" ht="116.25" customHeight="1">
      <c r="A72" s="13" t="s">
        <v>104</v>
      </c>
      <c r="B72" s="23" t="s">
        <v>105</v>
      </c>
      <c r="C72" s="25">
        <v>5972.2</v>
      </c>
      <c r="D72" s="8">
        <v>2391.9</v>
      </c>
      <c r="E72" s="8">
        <f t="shared" si="0"/>
        <v>40.05056763001909</v>
      </c>
      <c r="I72" s="36"/>
    </row>
    <row r="73" spans="1:9" ht="66" customHeight="1">
      <c r="A73" s="7" t="s">
        <v>106</v>
      </c>
      <c r="B73" s="32" t="s">
        <v>107</v>
      </c>
      <c r="C73" s="24">
        <f>382+C74+C75+C76+C77+C78+C79+1480</f>
        <v>202281.80000000002</v>
      </c>
      <c r="D73" s="24">
        <f>D74+D75+D76+D77+D78+D79</f>
        <v>29403</v>
      </c>
      <c r="E73" s="50">
        <f t="shared" si="0"/>
        <v>14.535662625110119</v>
      </c>
      <c r="I73" s="36"/>
    </row>
    <row r="74" spans="1:9" ht="111" customHeight="1">
      <c r="A74" s="13" t="s">
        <v>108</v>
      </c>
      <c r="B74" s="23" t="s">
        <v>109</v>
      </c>
      <c r="C74" s="25">
        <v>2412.2</v>
      </c>
      <c r="D74" s="8">
        <v>603</v>
      </c>
      <c r="E74" s="8">
        <f t="shared" si="0"/>
        <v>24.997927203382805</v>
      </c>
      <c r="I74" s="36"/>
    </row>
    <row r="75" spans="1:9" ht="111" customHeight="1">
      <c r="A75" s="13" t="s">
        <v>121</v>
      </c>
      <c r="B75" s="23" t="s">
        <v>110</v>
      </c>
      <c r="C75" s="25">
        <v>177919.5</v>
      </c>
      <c r="D75" s="8">
        <v>25000</v>
      </c>
      <c r="E75" s="8">
        <f t="shared" si="0"/>
        <v>14.051298480492584</v>
      </c>
      <c r="I75" s="36"/>
    </row>
    <row r="76" spans="1:9" ht="111" customHeight="1">
      <c r="A76" s="13" t="s">
        <v>122</v>
      </c>
      <c r="B76" s="23" t="s">
        <v>123</v>
      </c>
      <c r="C76" s="25">
        <v>5000</v>
      </c>
      <c r="D76" s="8">
        <v>0</v>
      </c>
      <c r="E76" s="8">
        <f t="shared" si="0"/>
        <v>0</v>
      </c>
      <c r="I76" s="36"/>
    </row>
    <row r="77" spans="1:9" ht="111" customHeight="1">
      <c r="A77" s="13" t="s">
        <v>111</v>
      </c>
      <c r="B77" s="23" t="s">
        <v>112</v>
      </c>
      <c r="C77" s="27">
        <v>48</v>
      </c>
      <c r="D77" s="8">
        <v>0</v>
      </c>
      <c r="E77" s="8">
        <f t="shared" si="0"/>
        <v>0</v>
      </c>
      <c r="I77" s="36"/>
    </row>
    <row r="78" spans="1:9" ht="111" customHeight="1">
      <c r="A78" s="13" t="s">
        <v>113</v>
      </c>
      <c r="B78" s="23" t="s">
        <v>114</v>
      </c>
      <c r="C78" s="27">
        <v>48</v>
      </c>
      <c r="D78" s="8">
        <v>0</v>
      </c>
      <c r="E78" s="8">
        <f>D78/C78*100</f>
        <v>0</v>
      </c>
      <c r="I78" s="36"/>
    </row>
    <row r="79" spans="1:9" ht="111" customHeight="1">
      <c r="A79" s="13" t="s">
        <v>115</v>
      </c>
      <c r="B79" s="23" t="s">
        <v>116</v>
      </c>
      <c r="C79" s="27">
        <v>14992.1</v>
      </c>
      <c r="D79" s="8">
        <v>3800</v>
      </c>
      <c r="E79" s="8">
        <f>D79/C79*100</f>
        <v>25.346682586162046</v>
      </c>
      <c r="I79" s="36"/>
    </row>
    <row r="80" spans="1:9" ht="76.5" customHeight="1">
      <c r="A80" s="40" t="s">
        <v>125</v>
      </c>
      <c r="B80" s="41" t="s">
        <v>126</v>
      </c>
      <c r="C80" s="42">
        <v>250114.8</v>
      </c>
      <c r="D80" s="50">
        <v>250126.8</v>
      </c>
      <c r="E80" s="50">
        <f>D80/C80*100</f>
        <v>100.00479779685169</v>
      </c>
      <c r="I80" s="36"/>
    </row>
    <row r="81" spans="1:9" ht="92.25" customHeight="1">
      <c r="A81" s="38" t="s">
        <v>117</v>
      </c>
      <c r="B81" s="39" t="s">
        <v>118</v>
      </c>
      <c r="C81" s="26">
        <v>-10481</v>
      </c>
      <c r="D81" s="50">
        <v>-1356.4</v>
      </c>
      <c r="E81" s="50">
        <f>D81/C81*100</f>
        <v>12.941513214387939</v>
      </c>
      <c r="I81" s="36"/>
    </row>
    <row r="82" spans="1:5" ht="20.25" customHeight="1">
      <c r="A82" s="16"/>
      <c r="B82" s="9" t="s">
        <v>42</v>
      </c>
      <c r="C82" s="26">
        <f>C13+C51</f>
        <v>7226593.399999999</v>
      </c>
      <c r="D82" s="26">
        <f>D13+D51</f>
        <v>1658182.2000000002</v>
      </c>
      <c r="E82" s="50">
        <f>D82/C82*100</f>
        <v>22.945558276462606</v>
      </c>
    </row>
    <row r="83" ht="7.5" customHeight="1">
      <c r="C83" s="4"/>
    </row>
    <row r="84" spans="1:3" ht="19.5" customHeight="1">
      <c r="A84" s="56"/>
      <c r="B84" s="56"/>
      <c r="C84" s="56"/>
    </row>
    <row r="85" spans="1:3" ht="27" customHeight="1">
      <c r="A85" s="57"/>
      <c r="B85" s="57"/>
      <c r="C85" s="57"/>
    </row>
    <row r="86" spans="1:3" ht="32.25" customHeight="1">
      <c r="A86" s="56"/>
      <c r="B86" s="56"/>
      <c r="C86" s="56"/>
    </row>
    <row r="89" ht="15.75">
      <c r="C89" s="6"/>
    </row>
    <row r="90" ht="15.75">
      <c r="C90" s="6"/>
    </row>
    <row r="132" ht="14.25" customHeight="1"/>
    <row r="133" ht="0.75" customHeight="1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2.25" customHeight="1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0.75" customHeight="1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0.75" customHeight="1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0.75" customHeight="1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0.75" customHeight="1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0.75" customHeight="1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2.25" customHeight="1" hidden="1"/>
    <row r="284" ht="15.75" hidden="1"/>
    <row r="285" ht="15.75" hidden="1"/>
    <row r="286" ht="15.75" hidden="1"/>
    <row r="287" ht="15.75" hidden="1"/>
    <row r="288" ht="15.75" hidden="1"/>
    <row r="289" ht="0.75" customHeight="1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0.75" customHeight="1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8" customHeight="1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0.75" customHeight="1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2.25" customHeight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0.75" customHeight="1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</sheetData>
  <sheetProtection/>
  <mergeCells count="5">
    <mergeCell ref="A86:C86"/>
    <mergeCell ref="A84:C84"/>
    <mergeCell ref="A85:C85"/>
    <mergeCell ref="A9:E9"/>
    <mergeCell ref="B8:C8"/>
  </mergeCells>
  <printOptions/>
  <pageMargins left="1.3779527559055118" right="0.3937007874015748" top="0.7874015748031497" bottom="0.7874015748031497" header="0.5118110236220472" footer="0.5118110236220472"/>
  <pageSetup orientation="portrait" paperSize="9" scale="58" r:id="rId1"/>
  <headerFooter alignWithMargins="0">
    <oddHeader>&amp;C&amp;P</oddHeader>
    <oddFooter>&amp;LПост.736</oddFooter>
  </headerFooter>
  <rowBreaks count="2" manualBreakCount="2">
    <brk id="50" max="4" man="1"/>
    <brk id="6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Бахирева</cp:lastModifiedBy>
  <cp:lastPrinted>2019-04-19T07:45:15Z</cp:lastPrinted>
  <dcterms:created xsi:type="dcterms:W3CDTF">2004-01-05T10:01:36Z</dcterms:created>
  <dcterms:modified xsi:type="dcterms:W3CDTF">2019-04-23T08:21:45Z</dcterms:modified>
  <cp:category/>
  <cp:version/>
  <cp:contentType/>
  <cp:contentStatus/>
</cp:coreProperties>
</file>