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9" sheetId="1" r:id="rId1"/>
  </sheets>
  <definedNames>
    <definedName name="_xlnm.Print_Area" localSheetId="0">'Проект 2019'!$A$1:$E$89</definedName>
  </definedNames>
  <calcPr fullCalcOnLoad="1"/>
</workbook>
</file>

<file path=xl/sharedStrings.xml><?xml version="1.0" encoding="utf-8"?>
<sst xmlns="http://schemas.openxmlformats.org/spreadsheetml/2006/main" count="162" uniqueCount="160">
  <si>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</si>
  <si>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</si>
  <si>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</si>
  <si>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</si>
  <si>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</si>
  <si>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</si>
  <si>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</si>
  <si>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</si>
  <si>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</si>
  <si>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</si>
  <si>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</si>
  <si>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</si>
  <si>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</si>
  <si>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</si>
  <si>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</si>
  <si>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</si>
  <si>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</si>
  <si>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</si>
  <si>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</si>
  <si>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</si>
  <si>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</si>
  <si>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</si>
  <si>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</si>
  <si>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</si>
  <si>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</si>
  <si>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</si>
  <si>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</si>
  <si>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</si>
  <si>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</si>
  <si>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</si>
  <si>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</si>
  <si>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</si>
  <si>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</si>
  <si>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</si>
  <si>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</si>
  <si>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</si>
  <si>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</si>
  <si>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</si>
  <si>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</si>
  <si>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</si>
  <si>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</si>
  <si>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</si>
  <si>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</si>
  <si>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 xml:space="preserve">000 1 05 02000 02 0000 110 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</si>
  <si>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</si>
  <si>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</si>
  <si>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</si>
  <si>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</si>
  <si>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</si>
  <si>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</si>
  <si>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</si>
  <si>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 xml:space="preserve">Сергиево-Посадского </t>
  </si>
  <si>
    <t>Московской области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</si>
  <si>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</si>
  <si>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</si>
  <si>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</si>
  <si>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</si>
  <si>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000 1 03 02000 01 0000 110</t>
  </si>
  <si>
    <t>тыс.руб.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</si>
  <si>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</si>
  <si>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</si>
  <si>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</si>
  <si>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</si>
  <si>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</si>
  <si>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>000 1 13 01995 00 0000 130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</si>
  <si>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</si>
  <si>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</si>
  <si>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Прочие доходы от оказания платных услуг (работ) получателями средств бюджетов муниципального района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</si>
  <si>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</si>
  <si>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</si>
  <si>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</si>
  <si>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</si>
  <si>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субсидии бюджетам муниципальных районов </t>
  </si>
  <si>
    <t xml:space="preserve">000 1 11 05025 05 0000 120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</si>
  <si>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</si>
  <si>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Субвенции бюджетам муниципальных
районов на осуществление полномочий по обеспечению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</si>
  <si>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</si>
  <si>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929 2 02 29999 05 0000 150</t>
  </si>
  <si>
    <t xml:space="preserve">  000 2 02 30000 00 0000 150</t>
  </si>
  <si>
    <t>929 2 02 30022 05 0000 150</t>
  </si>
  <si>
    <t>929 2 02 30024 05 0000 150</t>
  </si>
  <si>
    <t>929 2 02 30029 05 0000 150</t>
  </si>
  <si>
    <t>929 202 35082 05 0000 150</t>
  </si>
  <si>
    <t>929 2 02 35134 05 0000 150</t>
  </si>
  <si>
    <t>929 202 35176 05 0000 150</t>
  </si>
  <si>
    <t>929 2 02 39999 05 0000 150</t>
  </si>
  <si>
    <t>000 101 02040 01 0000 110</t>
  </si>
  <si>
    <t>000 1 14 06313 00 0000 430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</si>
  <si>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городских, сельских поселений и межселенных территорий муниципальных районов</t>
  </si>
  <si>
    <t>929 2 02 27112 05 0000 150</t>
  </si>
  <si>
    <t xml:space="preserve">  000 2 02 20000 00 0000 150</t>
  </si>
  <si>
    <t>000 2 02 15001 05 0000 150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</si>
  <si>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</si>
  <si>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исполнения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</si>
  <si>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дорожной деятельности)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</si>
  <si>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деятельности в сфере закупок)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</si>
  <si>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финансового контроля)</t>
  </si>
  <si>
    <t>Прочие межбюджетные трансферты, передаваемые бюджетам муниципальных районов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</si>
  <si>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осуществления закупок товаров, работ, услуг для нужд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</si>
  <si>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</si>
  <si>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обеспечения жителей городского поселения услугами торговли и бытового обслуживания)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</si>
  <si>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организации ритуальных услуг и содержания мест захоронений в границах населенных пунктов городского поселения)</t>
    </r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</si>
  <si>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</si>
  <si>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</si>
  <si>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создания условий для развития малого и среднего предпринимательства на территории городского поселения)</t>
    </r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</si>
  <si>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</si>
  <si>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</si>
  <si>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поддержку образования для детей с ограниченными возможностями здоровья</t>
  </si>
  <si>
    <t xml:space="preserve"> 929 202 25169 05 0000 150</t>
  </si>
  <si>
    <t>929 202 25187 05 0000 150</t>
  </si>
  <si>
    <t>929 2 02 20216 05 0000 150</t>
  </si>
  <si>
    <t xml:space="preserve">Субсидии бюджетам муниципальных
районов на реализацию мероприятий по
обеспечению жильем молодых семей
</t>
  </si>
  <si>
    <t>929 2 02 25497 05 0000 150</t>
  </si>
  <si>
    <t>929 2 02 40014 05 0000 150</t>
  </si>
  <si>
    <t>929 2 02 40014 05 0001 150</t>
  </si>
  <si>
    <t>929 2 02 40014 05 0002 150</t>
  </si>
  <si>
    <t>929 2 02 40014 05 0003 150</t>
  </si>
  <si>
    <t>929 2 02 40014 05 0004 150</t>
  </si>
  <si>
    <t>000 2 02 40000 00 0000 150</t>
  </si>
  <si>
    <t>Субсидии бюджетам муниципальных районов на реализацию мероприятий по устойчивому развитию сельских территорий</t>
  </si>
  <si>
    <t>929 2 02 25567 05 0000 150</t>
  </si>
  <si>
    <t xml:space="preserve"> 929 202 25210 05 0000 150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</si>
  <si>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</si>
  <si>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929 2 18 05010 05 0000 150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</si>
  <si>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 xml:space="preserve">(городское поселение Сергиев Посад - в рамках организации благоустройства  территории городского поселения </t>
    </r>
  </si>
  <si>
    <t>Проценты, полученные от представления бюджетных кредитов внутри страны за счет средств бюджетов муниципальных районов</t>
  </si>
  <si>
    <t>000 1 11 03050 05 0000 120</t>
  </si>
  <si>
    <t>000 1 13 02995 00 0000 130</t>
  </si>
  <si>
    <t>Прочие доходы от компенсации затрат бюджетов муниципальных районов</t>
  </si>
  <si>
    <t>929 2 02 49999 05 0000 150</t>
  </si>
  <si>
    <t>929 2 02 49999 05 0001 150</t>
  </si>
  <si>
    <t>929 2 02 49999 05 0002 150</t>
  </si>
  <si>
    <t>929 2 02 49999 05 0007 150</t>
  </si>
  <si>
    <t>929 2 02 49999 05 0008 150</t>
  </si>
  <si>
    <t>929 2 02 49999 05 0009 150</t>
  </si>
  <si>
    <t>929 2 02 49999 05 0010 150</t>
  </si>
  <si>
    <t>929 2 19 05 000 05 0000 150</t>
  </si>
  <si>
    <t>Утвержден</t>
  </si>
  <si>
    <t>постановлением Главы</t>
  </si>
  <si>
    <t>Отчет</t>
  </si>
  <si>
    <t>План</t>
  </si>
  <si>
    <t>Факт</t>
  </si>
  <si>
    <t>% исполнения</t>
  </si>
  <si>
    <t>000 1 11 05325 05 0000 120</t>
  </si>
  <si>
    <t>Плата по соглашениям об устанрвлении сервитута в отношении земельных участков после разграничения государственной собственности на землю</t>
  </si>
  <si>
    <t>000 1 13 02065 00 0000 130</t>
  </si>
  <si>
    <t>Доходы, поступающие в порядке возмещения расходов, понесенных в связи с эксплуатацией имущества муниципальных районов.</t>
  </si>
  <si>
    <t>000 1 13 01540 05 0000 130</t>
  </si>
  <si>
    <t>000 1 14 01 000 00 0000 410</t>
  </si>
  <si>
    <t>Доходы от продажи квартир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</si>
  <si>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</si>
  <si>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об исполнении бюджета Сергиево-Посадского муниципального района по доходам за 9 месяцев 2019 года</t>
  </si>
  <si>
    <t>929 202 35120 05 0000 150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</si>
  <si>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</si>
  <si>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000 109 00 000 00 0000 000</t>
  </si>
  <si>
    <t>Задолженность и перерасчеты по отмененным налогам, сборам и иным обязательным платежам</t>
  </si>
  <si>
    <t>000 1 17 00000 00 0000 000</t>
  </si>
  <si>
    <t>ПРОЧИЕ НЕНАЛОГОВЫЕ ДОХОДЫ</t>
  </si>
  <si>
    <t>городского округа</t>
  </si>
  <si>
    <t>от 30.10.2019 № 02-ПГ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</si>
</sst>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="75" zoomScaleSheetLayoutView="75" workbookViewId="0" topLeftCell="A1">
      <selection activeCell="D7" sqref="D7"/>
    </sheetView>
  </sheetViews>
  <sheetFormatPr defaultColWidth="9.00390625" defaultRowHeight="12.75"/>
  <cols>
    <col min="1" max="1" width="32.625" style="10" customWidth="1"/>
    <col min="2" max="2" width="49.00390625" style="1" customWidth="1"/>
    <col min="3" max="5" width="21.875" style="1" customWidth="1"/>
    <col min="6" max="16384" width="9.125" style="1" customWidth="1"/>
  </cols>
  <sheetData>
    <row r="1" s="20" customFormat="1" ht="15.75">
      <c r="A1" s="40"/>
    </row>
    <row r="2" spans="1:4" s="20" customFormat="1" ht="18.75">
      <c r="A2" s="40"/>
      <c r="D2" s="41" t="s">
        <v>137</v>
      </c>
    </row>
    <row r="3" spans="1:4" s="20" customFormat="1" ht="18.75">
      <c r="A3" s="40"/>
      <c r="D3" s="41" t="s">
        <v>138</v>
      </c>
    </row>
    <row r="4" spans="1:4" s="20" customFormat="1" ht="18.75">
      <c r="A4" s="40"/>
      <c r="D4" s="41" t="s">
        <v>51</v>
      </c>
    </row>
    <row r="5" spans="1:4" s="20" customFormat="1" ht="18.75">
      <c r="A5" s="40"/>
      <c r="D5" s="41" t="s">
        <v>158</v>
      </c>
    </row>
    <row r="6" spans="1:4" s="20" customFormat="1" ht="18.75">
      <c r="A6" s="40"/>
      <c r="D6" s="41" t="s">
        <v>52</v>
      </c>
    </row>
    <row r="7" spans="1:4" s="20" customFormat="1" ht="18.75">
      <c r="A7" s="40"/>
      <c r="D7" s="41" t="s">
        <v>159</v>
      </c>
    </row>
    <row r="8" spans="1:3" s="20" customFormat="1" ht="13.5" customHeight="1">
      <c r="A8" s="42"/>
      <c r="B8" s="58" t="s">
        <v>139</v>
      </c>
      <c r="C8" s="58"/>
    </row>
    <row r="9" spans="1:5" ht="22.5" customHeight="1">
      <c r="A9" s="59" t="s">
        <v>151</v>
      </c>
      <c r="B9" s="59"/>
      <c r="C9" s="59"/>
      <c r="D9" s="59"/>
      <c r="E9" s="59"/>
    </row>
    <row r="10" spans="2:5" ht="17.25" customHeight="1">
      <c r="B10" s="3"/>
      <c r="C10" s="14"/>
      <c r="E10" s="14" t="s">
        <v>58</v>
      </c>
    </row>
    <row r="11" spans="1:5" s="2" customFormat="1" ht="39.75" customHeight="1">
      <c r="A11" s="7" t="s">
        <v>27</v>
      </c>
      <c r="B11" s="7" t="s">
        <v>26</v>
      </c>
      <c r="C11" s="7" t="s">
        <v>140</v>
      </c>
      <c r="D11" s="7" t="s">
        <v>141</v>
      </c>
      <c r="E11" s="43" t="s">
        <v>142</v>
      </c>
    </row>
    <row r="12" spans="1:5" s="2" customFormat="1" ht="18" customHeight="1">
      <c r="A12" s="7">
        <v>1</v>
      </c>
      <c r="B12" s="7">
        <v>2</v>
      </c>
      <c r="C12" s="7">
        <v>3</v>
      </c>
      <c r="D12" s="44">
        <v>4</v>
      </c>
      <c r="E12" s="44">
        <v>5</v>
      </c>
    </row>
    <row r="13" spans="1:5" s="2" customFormat="1" ht="36" customHeight="1">
      <c r="A13" s="7"/>
      <c r="B13" s="27" t="s">
        <v>34</v>
      </c>
      <c r="C13" s="47">
        <f>C14+C28</f>
        <v>2874794.9</v>
      </c>
      <c r="D13" s="47">
        <f>D14+D28</f>
        <v>1976889.1</v>
      </c>
      <c r="E13" s="52">
        <f>D13/C13*100</f>
        <v>68.76626572560012</v>
      </c>
    </row>
    <row r="14" spans="1:5" s="2" customFormat="1" ht="33" customHeight="1">
      <c r="A14" s="7" t="s">
        <v>13</v>
      </c>
      <c r="B14" s="27" t="s">
        <v>31</v>
      </c>
      <c r="C14" s="47">
        <f>C15+C18+C19+C24</f>
        <v>2592877.3</v>
      </c>
      <c r="D14" s="47">
        <f>D15+D18+D19+D24+D27</f>
        <v>1786778.0000000002</v>
      </c>
      <c r="E14" s="52">
        <f aca="true" t="shared" si="0" ref="E14:E80">D14/C14*100</f>
        <v>68.9110124879415</v>
      </c>
    </row>
    <row r="15" spans="1:5" ht="33" customHeight="1">
      <c r="A15" s="12" t="s">
        <v>65</v>
      </c>
      <c r="B15" s="27" t="s">
        <v>0</v>
      </c>
      <c r="C15" s="47">
        <f>C16+C17</f>
        <v>1915228.1</v>
      </c>
      <c r="D15" s="47">
        <f>D16+D17</f>
        <v>1274301</v>
      </c>
      <c r="E15" s="52">
        <f t="shared" si="0"/>
        <v>66.53520799950668</v>
      </c>
    </row>
    <row r="16" spans="1:5" ht="33" customHeight="1">
      <c r="A16" s="11" t="s">
        <v>11</v>
      </c>
      <c r="B16" s="23" t="s">
        <v>0</v>
      </c>
      <c r="C16" s="8">
        <f>1729522+267+137426-6261.9</f>
        <v>1860953.1</v>
      </c>
      <c r="D16" s="51">
        <v>1223363.7</v>
      </c>
      <c r="E16" s="51">
        <f t="shared" si="0"/>
        <v>65.73855622691404</v>
      </c>
    </row>
    <row r="17" spans="1:15" ht="120" customHeight="1">
      <c r="A17" s="11" t="s">
        <v>86</v>
      </c>
      <c r="B17" s="23" t="s">
        <v>66</v>
      </c>
      <c r="C17" s="8">
        <v>54275</v>
      </c>
      <c r="D17" s="53">
        <v>50937.3</v>
      </c>
      <c r="E17" s="51">
        <f t="shared" si="0"/>
        <v>93.85039152464303</v>
      </c>
      <c r="F17" s="45"/>
      <c r="G17" s="45"/>
      <c r="H17" s="5"/>
      <c r="I17" s="5"/>
      <c r="J17" s="5"/>
      <c r="K17" s="25"/>
      <c r="L17" s="5"/>
      <c r="M17" s="5"/>
      <c r="N17" s="5"/>
      <c r="O17" s="5"/>
    </row>
    <row r="18" spans="1:5" ht="53.25" customHeight="1">
      <c r="A18" s="12" t="s">
        <v>57</v>
      </c>
      <c r="B18" s="27" t="s">
        <v>70</v>
      </c>
      <c r="C18" s="48">
        <v>37344</v>
      </c>
      <c r="D18" s="48">
        <v>28040.1</v>
      </c>
      <c r="E18" s="52">
        <f t="shared" si="0"/>
        <v>75.08595758354755</v>
      </c>
    </row>
    <row r="19" spans="1:5" ht="28.5" customHeight="1">
      <c r="A19" s="12" t="s">
        <v>7</v>
      </c>
      <c r="B19" s="27" t="s">
        <v>1</v>
      </c>
      <c r="C19" s="49">
        <f>C20+C21+C22+C23</f>
        <v>605683.2</v>
      </c>
      <c r="D19" s="49">
        <f>D20+D21+D22+D23</f>
        <v>457984.8</v>
      </c>
      <c r="E19" s="52">
        <f t="shared" si="0"/>
        <v>75.61457871045458</v>
      </c>
    </row>
    <row r="20" spans="1:6" ht="42" customHeight="1">
      <c r="A20" s="13" t="s">
        <v>33</v>
      </c>
      <c r="B20" s="23" t="s">
        <v>38</v>
      </c>
      <c r="C20" s="26">
        <f>444200-6365+6114.2+2321</f>
        <v>446270.2</v>
      </c>
      <c r="D20" s="54">
        <v>351882.3</v>
      </c>
      <c r="E20" s="51">
        <f t="shared" si="0"/>
        <v>78.84960725587324</v>
      </c>
      <c r="F20" s="5"/>
    </row>
    <row r="21" spans="1:6" ht="42" customHeight="1">
      <c r="A21" s="11" t="s">
        <v>43</v>
      </c>
      <c r="B21" s="23" t="s">
        <v>5</v>
      </c>
      <c r="C21" s="26">
        <v>103914</v>
      </c>
      <c r="D21" s="51">
        <v>76042.4</v>
      </c>
      <c r="E21" s="51">
        <f t="shared" si="0"/>
        <v>73.17820505417941</v>
      </c>
      <c r="F21" s="5"/>
    </row>
    <row r="22" spans="1:5" ht="30.75" customHeight="1">
      <c r="A22" s="11" t="s">
        <v>17</v>
      </c>
      <c r="B22" s="23" t="s">
        <v>6</v>
      </c>
      <c r="C22" s="26">
        <f>720+42</f>
        <v>762</v>
      </c>
      <c r="D22" s="51">
        <v>843.7</v>
      </c>
      <c r="E22" s="51">
        <f t="shared" si="0"/>
        <v>110.7217847769029</v>
      </c>
    </row>
    <row r="23" spans="1:5" ht="53.25" customHeight="1">
      <c r="A23" s="18" t="s">
        <v>56</v>
      </c>
      <c r="B23" s="23" t="s">
        <v>39</v>
      </c>
      <c r="C23" s="26">
        <v>54737</v>
      </c>
      <c r="D23" s="51">
        <v>29216.4</v>
      </c>
      <c r="E23" s="51">
        <f t="shared" si="0"/>
        <v>53.37596141549592</v>
      </c>
    </row>
    <row r="24" spans="1:5" ht="33" customHeight="1">
      <c r="A24" s="12" t="s">
        <v>16</v>
      </c>
      <c r="B24" s="27" t="s">
        <v>15</v>
      </c>
      <c r="C24" s="49">
        <f>C25+C26</f>
        <v>34622</v>
      </c>
      <c r="D24" s="49">
        <f>D25+D26</f>
        <v>26451.8</v>
      </c>
      <c r="E24" s="52">
        <f t="shared" si="0"/>
        <v>76.40170989544221</v>
      </c>
    </row>
    <row r="25" spans="1:5" ht="69.75" customHeight="1">
      <c r="A25" s="11" t="s">
        <v>21</v>
      </c>
      <c r="B25" s="23" t="s">
        <v>28</v>
      </c>
      <c r="C25" s="26">
        <v>34122</v>
      </c>
      <c r="D25" s="51">
        <v>26391.8</v>
      </c>
      <c r="E25" s="51">
        <f t="shared" si="0"/>
        <v>77.3454076548854</v>
      </c>
    </row>
    <row r="26" spans="1:5" ht="37.5" customHeight="1">
      <c r="A26" s="11" t="s">
        <v>22</v>
      </c>
      <c r="B26" s="23" t="s">
        <v>23</v>
      </c>
      <c r="C26" s="26">
        <v>500</v>
      </c>
      <c r="D26" s="51">
        <v>60</v>
      </c>
      <c r="E26" s="51">
        <f t="shared" si="0"/>
        <v>12</v>
      </c>
    </row>
    <row r="27" spans="1:5" ht="59.25" customHeight="1">
      <c r="A27" s="12" t="s">
        <v>154</v>
      </c>
      <c r="B27" s="9" t="s">
        <v>155</v>
      </c>
      <c r="C27" s="55">
        <v>0</v>
      </c>
      <c r="D27" s="52">
        <v>0.3</v>
      </c>
      <c r="E27" s="51"/>
    </row>
    <row r="28" spans="1:5" ht="32.25" customHeight="1">
      <c r="A28" s="11"/>
      <c r="B28" s="27" t="s">
        <v>32</v>
      </c>
      <c r="C28" s="49">
        <f>C29+C39+C41+C46+C51</f>
        <v>281917.6</v>
      </c>
      <c r="D28" s="49">
        <f>D29+D39+D41+D46+D51+D52</f>
        <v>190111.09999999998</v>
      </c>
      <c r="E28" s="52">
        <f t="shared" si="0"/>
        <v>67.43498809581239</v>
      </c>
    </row>
    <row r="29" spans="1:5" ht="86.25" customHeight="1">
      <c r="A29" s="12" t="s">
        <v>8</v>
      </c>
      <c r="B29" s="27" t="s">
        <v>12</v>
      </c>
      <c r="C29" s="48">
        <f>C31+C36+C38+C35+C30</f>
        <v>220836</v>
      </c>
      <c r="D29" s="48">
        <f>D31+D36+D38+D35+D30+D37</f>
        <v>146203.5</v>
      </c>
      <c r="E29" s="52">
        <f t="shared" si="0"/>
        <v>66.20455903928708</v>
      </c>
    </row>
    <row r="30" spans="1:5" ht="86.25" customHeight="1">
      <c r="A30" s="16" t="s">
        <v>126</v>
      </c>
      <c r="B30" s="38" t="s">
        <v>125</v>
      </c>
      <c r="C30" s="50">
        <v>100</v>
      </c>
      <c r="D30" s="51">
        <v>98.1</v>
      </c>
      <c r="E30" s="51">
        <f t="shared" si="0"/>
        <v>98.1</v>
      </c>
    </row>
    <row r="31" spans="1:5" ht="103.5" customHeight="1">
      <c r="A31" s="11" t="s">
        <v>9</v>
      </c>
      <c r="B31" s="23" t="s">
        <v>55</v>
      </c>
      <c r="C31" s="26">
        <v>184508</v>
      </c>
      <c r="D31" s="51">
        <v>123765.3</v>
      </c>
      <c r="E31" s="51">
        <f t="shared" si="0"/>
        <v>67.07855485940989</v>
      </c>
    </row>
    <row r="32" spans="1:5" ht="30.75" customHeight="1" hidden="1">
      <c r="A32" s="11"/>
      <c r="B32" s="23" t="s">
        <v>2</v>
      </c>
      <c r="C32" s="26"/>
      <c r="D32" s="51"/>
      <c r="E32" s="51" t="e">
        <f t="shared" si="0"/>
        <v>#DIV/0!</v>
      </c>
    </row>
    <row r="33" spans="1:5" ht="15" customHeight="1" hidden="1">
      <c r="A33" s="11"/>
      <c r="B33" s="23" t="s">
        <v>3</v>
      </c>
      <c r="C33" s="26"/>
      <c r="D33" s="51"/>
      <c r="E33" s="51" t="e">
        <f t="shared" si="0"/>
        <v>#DIV/0!</v>
      </c>
    </row>
    <row r="34" spans="1:5" ht="30.75" customHeight="1" hidden="1">
      <c r="A34" s="11"/>
      <c r="B34" s="23" t="s">
        <v>4</v>
      </c>
      <c r="C34" s="26"/>
      <c r="D34" s="51"/>
      <c r="E34" s="51" t="e">
        <f t="shared" si="0"/>
        <v>#DIV/0!</v>
      </c>
    </row>
    <row r="35" spans="1:5" ht="106.5" customHeight="1">
      <c r="A35" s="11" t="s">
        <v>73</v>
      </c>
      <c r="B35" s="10" t="s">
        <v>76</v>
      </c>
      <c r="C35" s="26">
        <v>450</v>
      </c>
      <c r="D35" s="51">
        <v>278.9</v>
      </c>
      <c r="E35" s="51">
        <f t="shared" si="0"/>
        <v>61.977777777777774</v>
      </c>
    </row>
    <row r="36" spans="1:8" s="17" customFormat="1" ht="72.75" customHeight="1">
      <c r="A36" s="19" t="s">
        <v>46</v>
      </c>
      <c r="B36" s="28" t="s">
        <v>54</v>
      </c>
      <c r="C36" s="26">
        <v>14413</v>
      </c>
      <c r="D36" s="26">
        <v>6886.7</v>
      </c>
      <c r="E36" s="51">
        <f t="shared" si="0"/>
        <v>47.78116977728439</v>
      </c>
      <c r="F36" s="20"/>
      <c r="G36" s="20"/>
      <c r="H36" s="20"/>
    </row>
    <row r="37" spans="1:8" s="17" customFormat="1" ht="72.75" customHeight="1">
      <c r="A37" s="19" t="s">
        <v>143</v>
      </c>
      <c r="B37" s="28" t="s">
        <v>144</v>
      </c>
      <c r="C37" s="26">
        <v>0</v>
      </c>
      <c r="D37" s="26">
        <v>48</v>
      </c>
      <c r="E37" s="51"/>
      <c r="F37" s="20"/>
      <c r="G37" s="20"/>
      <c r="H37" s="20"/>
    </row>
    <row r="38" spans="1:8" s="17" customFormat="1" ht="42.75" customHeight="1">
      <c r="A38" s="11" t="s">
        <v>45</v>
      </c>
      <c r="B38" s="23" t="s">
        <v>44</v>
      </c>
      <c r="C38" s="26">
        <f>13500+6365+1500</f>
        <v>21365</v>
      </c>
      <c r="D38" s="26">
        <v>15126.5</v>
      </c>
      <c r="E38" s="51">
        <f t="shared" si="0"/>
        <v>70.80037444418441</v>
      </c>
      <c r="F38" s="20"/>
      <c r="G38" s="20"/>
      <c r="H38" s="20"/>
    </row>
    <row r="39" spans="1:5" ht="49.5" customHeight="1">
      <c r="A39" s="12" t="s">
        <v>24</v>
      </c>
      <c r="B39" s="27" t="s">
        <v>25</v>
      </c>
      <c r="C39" s="49">
        <f>C40</f>
        <v>2871</v>
      </c>
      <c r="D39" s="49">
        <f>D40</f>
        <v>3179.7</v>
      </c>
      <c r="E39" s="52">
        <f t="shared" si="0"/>
        <v>110.75235109717867</v>
      </c>
    </row>
    <row r="40" spans="1:5" ht="40.5" customHeight="1">
      <c r="A40" s="11" t="s">
        <v>19</v>
      </c>
      <c r="B40" s="23" t="s">
        <v>18</v>
      </c>
      <c r="C40" s="26">
        <f>2556+315</f>
        <v>2871</v>
      </c>
      <c r="D40" s="51">
        <v>3179.7</v>
      </c>
      <c r="E40" s="51">
        <f t="shared" si="0"/>
        <v>110.75235109717867</v>
      </c>
    </row>
    <row r="41" spans="1:5" ht="54.75" customHeight="1">
      <c r="A41" s="7" t="s">
        <v>35</v>
      </c>
      <c r="B41" s="27" t="s">
        <v>36</v>
      </c>
      <c r="C41" s="49">
        <f>C45+C43</f>
        <v>5402.6</v>
      </c>
      <c r="D41" s="49">
        <f>D45+D43+D42+D44</f>
        <v>6173.4</v>
      </c>
      <c r="E41" s="52">
        <f t="shared" si="0"/>
        <v>114.26720467922851</v>
      </c>
    </row>
    <row r="42" spans="1:5" ht="75" customHeight="1">
      <c r="A42" s="13" t="s">
        <v>147</v>
      </c>
      <c r="B42" s="23" t="s">
        <v>150</v>
      </c>
      <c r="C42" s="26">
        <v>0</v>
      </c>
      <c r="D42" s="51">
        <v>60.4</v>
      </c>
      <c r="E42" s="51"/>
    </row>
    <row r="43" spans="1:5" ht="54.75" customHeight="1">
      <c r="A43" s="13" t="s">
        <v>64</v>
      </c>
      <c r="B43" s="23" t="s">
        <v>67</v>
      </c>
      <c r="C43" s="26">
        <v>500</v>
      </c>
      <c r="D43" s="51">
        <v>477</v>
      </c>
      <c r="E43" s="51">
        <f t="shared" si="0"/>
        <v>95.39999999999999</v>
      </c>
    </row>
    <row r="44" spans="1:5" ht="54.75" customHeight="1">
      <c r="A44" s="13" t="s">
        <v>145</v>
      </c>
      <c r="B44" s="23" t="s">
        <v>146</v>
      </c>
      <c r="C44" s="26">
        <v>0</v>
      </c>
      <c r="D44" s="51">
        <v>521.6</v>
      </c>
      <c r="E44" s="51"/>
    </row>
    <row r="45" spans="1:5" ht="54.75" customHeight="1">
      <c r="A45" s="13" t="s">
        <v>127</v>
      </c>
      <c r="B45" s="39" t="s">
        <v>128</v>
      </c>
      <c r="C45" s="26">
        <v>4902.6</v>
      </c>
      <c r="D45" s="51">
        <v>5114.4</v>
      </c>
      <c r="E45" s="51">
        <f t="shared" si="0"/>
        <v>104.32015665157262</v>
      </c>
    </row>
    <row r="46" spans="1:5" ht="43.5" customHeight="1">
      <c r="A46" s="12" t="s">
        <v>14</v>
      </c>
      <c r="B46" s="27" t="s">
        <v>37</v>
      </c>
      <c r="C46" s="49">
        <f>C48+C49+C50</f>
        <v>22101</v>
      </c>
      <c r="D46" s="49">
        <f>D48+D49+D50+D47</f>
        <v>17250.8</v>
      </c>
      <c r="E46" s="52">
        <f t="shared" si="0"/>
        <v>78.05438667933578</v>
      </c>
    </row>
    <row r="47" spans="1:5" ht="43.5" customHeight="1">
      <c r="A47" s="11" t="s">
        <v>148</v>
      </c>
      <c r="B47" s="46" t="s">
        <v>149</v>
      </c>
      <c r="C47" s="26">
        <v>0</v>
      </c>
      <c r="D47" s="51">
        <v>17.1</v>
      </c>
      <c r="E47" s="51"/>
    </row>
    <row r="48" spans="1:5" ht="105" customHeight="1">
      <c r="A48" s="8" t="s">
        <v>20</v>
      </c>
      <c r="B48" s="23" t="s">
        <v>63</v>
      </c>
      <c r="C48" s="26">
        <v>8548</v>
      </c>
      <c r="D48" s="51">
        <v>2313.3</v>
      </c>
      <c r="E48" s="51">
        <f t="shared" si="0"/>
        <v>27.06247075339261</v>
      </c>
    </row>
    <row r="49" spans="1:5" ht="58.5" customHeight="1">
      <c r="A49" s="8" t="s">
        <v>29</v>
      </c>
      <c r="B49" s="23" t="s">
        <v>53</v>
      </c>
      <c r="C49" s="26">
        <v>11703</v>
      </c>
      <c r="D49" s="51">
        <v>6955.6</v>
      </c>
      <c r="E49" s="51">
        <f t="shared" si="0"/>
        <v>59.43433307698881</v>
      </c>
    </row>
    <row r="50" spans="1:5" ht="144" customHeight="1">
      <c r="A50" s="8" t="s">
        <v>87</v>
      </c>
      <c r="B50" s="23" t="s">
        <v>88</v>
      </c>
      <c r="C50" s="26">
        <v>1850</v>
      </c>
      <c r="D50" s="51">
        <v>7964.8</v>
      </c>
      <c r="E50" s="51">
        <f t="shared" si="0"/>
        <v>430.52972972972975</v>
      </c>
    </row>
    <row r="51" spans="1:5" ht="51.75" customHeight="1">
      <c r="A51" s="7" t="s">
        <v>10</v>
      </c>
      <c r="B51" s="27" t="s">
        <v>30</v>
      </c>
      <c r="C51" s="49">
        <v>30707</v>
      </c>
      <c r="D51" s="52">
        <v>17161.9</v>
      </c>
      <c r="E51" s="52">
        <f t="shared" si="0"/>
        <v>55.88921092910412</v>
      </c>
    </row>
    <row r="52" spans="1:5" ht="51.75" customHeight="1">
      <c r="A52" s="7" t="s">
        <v>156</v>
      </c>
      <c r="B52" s="27" t="s">
        <v>157</v>
      </c>
      <c r="C52" s="55">
        <v>0</v>
      </c>
      <c r="D52" s="52">
        <v>141.8</v>
      </c>
      <c r="E52" s="52"/>
    </row>
    <row r="53" spans="1:5" ht="45.75" customHeight="1">
      <c r="A53" s="12" t="s">
        <v>47</v>
      </c>
      <c r="B53" s="27" t="s">
        <v>48</v>
      </c>
      <c r="C53" s="49">
        <f>C54+C87+C88</f>
        <v>4956415.7</v>
      </c>
      <c r="D53" s="49">
        <f>D54+D87+D88</f>
        <v>3142106.4</v>
      </c>
      <c r="E53" s="52">
        <f t="shared" si="0"/>
        <v>63.39473099481949</v>
      </c>
    </row>
    <row r="54" spans="1:5" s="15" customFormat="1" ht="60" customHeight="1">
      <c r="A54" s="12" t="s">
        <v>40</v>
      </c>
      <c r="B54" s="29" t="s">
        <v>41</v>
      </c>
      <c r="C54" s="49">
        <f>C55+C56+C65+C74</f>
        <v>4706441.800000001</v>
      </c>
      <c r="D54" s="49">
        <f>D55+D56+D65+D74</f>
        <v>2893235.6</v>
      </c>
      <c r="E54" s="52">
        <f t="shared" si="0"/>
        <v>61.47394832333845</v>
      </c>
    </row>
    <row r="55" spans="1:5" ht="44.25" customHeight="1">
      <c r="A55" s="11" t="s">
        <v>91</v>
      </c>
      <c r="B55" s="30" t="s">
        <v>68</v>
      </c>
      <c r="C55" s="26">
        <f>2456-267</f>
        <v>2189</v>
      </c>
      <c r="D55" s="51">
        <v>1641.8</v>
      </c>
      <c r="E55" s="51">
        <f t="shared" si="0"/>
        <v>75.00228414801279</v>
      </c>
    </row>
    <row r="56" spans="1:5" ht="59.25" customHeight="1">
      <c r="A56" s="21" t="s">
        <v>90</v>
      </c>
      <c r="B56" s="27" t="s">
        <v>49</v>
      </c>
      <c r="C56" s="49">
        <f>C64+C63+C57+C58+C59+C60+C61+C62</f>
        <v>1006023.9</v>
      </c>
      <c r="D56" s="49">
        <f>D64+D63+D57+D58+D59+D60+D61+D62</f>
        <v>232739.20000000004</v>
      </c>
      <c r="E56" s="52">
        <f t="shared" si="0"/>
        <v>23.13455972566855</v>
      </c>
    </row>
    <row r="57" spans="1:5" ht="117" customHeight="1">
      <c r="A57" s="24" t="s">
        <v>110</v>
      </c>
      <c r="B57" s="23" t="s">
        <v>103</v>
      </c>
      <c r="C57" s="26">
        <v>155204</v>
      </c>
      <c r="D57" s="51">
        <v>29688.7</v>
      </c>
      <c r="E57" s="51">
        <f t="shared" si="0"/>
        <v>19.12882399938146</v>
      </c>
    </row>
    <row r="58" spans="1:5" ht="82.5" customHeight="1">
      <c r="A58" s="8" t="s">
        <v>108</v>
      </c>
      <c r="B58" s="37" t="s">
        <v>106</v>
      </c>
      <c r="C58" s="26">
        <v>4815.3</v>
      </c>
      <c r="D58" s="51">
        <v>0</v>
      </c>
      <c r="E58" s="51">
        <f t="shared" si="0"/>
        <v>0</v>
      </c>
    </row>
    <row r="59" spans="1:5" ht="82.5" customHeight="1">
      <c r="A59" s="8" t="s">
        <v>121</v>
      </c>
      <c r="B59" s="37" t="s">
        <v>122</v>
      </c>
      <c r="C59" s="26">
        <v>8623</v>
      </c>
      <c r="D59" s="51">
        <v>0</v>
      </c>
      <c r="E59" s="51">
        <f t="shared" si="0"/>
        <v>0</v>
      </c>
    </row>
    <row r="60" spans="1:5" ht="87" customHeight="1">
      <c r="A60" s="8" t="s">
        <v>109</v>
      </c>
      <c r="B60" s="37" t="s">
        <v>107</v>
      </c>
      <c r="C60" s="26">
        <v>4143.2</v>
      </c>
      <c r="D60" s="51">
        <v>0</v>
      </c>
      <c r="E60" s="51">
        <f t="shared" si="0"/>
        <v>0</v>
      </c>
    </row>
    <row r="61" spans="1:5" ht="81" customHeight="1">
      <c r="A61" s="8" t="s">
        <v>112</v>
      </c>
      <c r="B61" s="37" t="s">
        <v>111</v>
      </c>
      <c r="C61" s="26">
        <v>1424.6</v>
      </c>
      <c r="D61" s="51">
        <v>1423.9</v>
      </c>
      <c r="E61" s="51">
        <f t="shared" si="0"/>
        <v>99.95086340025271</v>
      </c>
    </row>
    <row r="62" spans="1:5" ht="81" customHeight="1">
      <c r="A62" s="8" t="s">
        <v>120</v>
      </c>
      <c r="B62" s="37" t="s">
        <v>119</v>
      </c>
      <c r="C62" s="26">
        <v>2156.2</v>
      </c>
      <c r="D62" s="51">
        <v>2156.2</v>
      </c>
      <c r="E62" s="51">
        <f t="shared" si="0"/>
        <v>100</v>
      </c>
    </row>
    <row r="63" spans="1:5" ht="59.25" customHeight="1">
      <c r="A63" s="24" t="s">
        <v>89</v>
      </c>
      <c r="B63" s="23" t="s">
        <v>69</v>
      </c>
      <c r="C63" s="26">
        <v>743583.3</v>
      </c>
      <c r="D63" s="51">
        <v>178185.2</v>
      </c>
      <c r="E63" s="51">
        <f t="shared" si="0"/>
        <v>23.963044893557992</v>
      </c>
    </row>
    <row r="64" spans="1:5" ht="58.5" customHeight="1">
      <c r="A64" s="24" t="s">
        <v>77</v>
      </c>
      <c r="B64" s="23" t="s">
        <v>72</v>
      </c>
      <c r="C64" s="26">
        <v>86074.3</v>
      </c>
      <c r="D64" s="51">
        <v>21285.2</v>
      </c>
      <c r="E64" s="51">
        <f t="shared" si="0"/>
        <v>24.72886796639647</v>
      </c>
    </row>
    <row r="65" spans="1:5" ht="44.25" customHeight="1">
      <c r="A65" s="22" t="s">
        <v>78</v>
      </c>
      <c r="B65" s="27" t="s">
        <v>50</v>
      </c>
      <c r="C65" s="49">
        <f>C67+C68+C69+C73+C66+C72+C71+C70</f>
        <v>3339398</v>
      </c>
      <c r="D65" s="49">
        <f>D67+D68+D69+D73+D66+D72+D71+D70</f>
        <v>2459960.1</v>
      </c>
      <c r="E65" s="52">
        <f t="shared" si="0"/>
        <v>73.66477730417279</v>
      </c>
    </row>
    <row r="66" spans="1:5" ht="62.25" customHeight="1">
      <c r="A66" s="16" t="s">
        <v>79</v>
      </c>
      <c r="B66" s="23" t="s">
        <v>71</v>
      </c>
      <c r="C66" s="26">
        <f>123228+603</f>
        <v>123831</v>
      </c>
      <c r="D66" s="51">
        <v>77871</v>
      </c>
      <c r="E66" s="51">
        <f t="shared" si="0"/>
        <v>62.88489958088039</v>
      </c>
    </row>
    <row r="67" spans="1:5" ht="56.25" customHeight="1">
      <c r="A67" s="13" t="s">
        <v>80</v>
      </c>
      <c r="B67" s="23" t="s">
        <v>59</v>
      </c>
      <c r="C67" s="26">
        <f>1266+119071+12974+1045+5713+8076+540+488+512+72-343</f>
        <v>149414</v>
      </c>
      <c r="D67" s="51">
        <v>103183.4</v>
      </c>
      <c r="E67" s="51">
        <f t="shared" si="0"/>
        <v>69.058722743518</v>
      </c>
    </row>
    <row r="68" spans="1:5" ht="113.25" customHeight="1">
      <c r="A68" s="13" t="s">
        <v>81</v>
      </c>
      <c r="B68" s="23" t="s">
        <v>60</v>
      </c>
      <c r="C68" s="26">
        <f>87152-8395</f>
        <v>78757</v>
      </c>
      <c r="D68" s="51">
        <v>64522</v>
      </c>
      <c r="E68" s="51">
        <f t="shared" si="0"/>
        <v>81.92541615348476</v>
      </c>
    </row>
    <row r="69" spans="1:5" ht="95.25" customHeight="1">
      <c r="A69" s="13" t="s">
        <v>82</v>
      </c>
      <c r="B69" s="23" t="s">
        <v>61</v>
      </c>
      <c r="C69" s="26">
        <f>44210+13961</f>
        <v>58171</v>
      </c>
      <c r="D69" s="51">
        <v>40412.8</v>
      </c>
      <c r="E69" s="51">
        <f t="shared" si="0"/>
        <v>69.47241752763405</v>
      </c>
    </row>
    <row r="70" spans="1:5" ht="95.25" customHeight="1">
      <c r="A70" s="13" t="s">
        <v>152</v>
      </c>
      <c r="B70" s="23" t="s">
        <v>153</v>
      </c>
      <c r="C70" s="26">
        <v>73</v>
      </c>
      <c r="D70" s="51">
        <v>0</v>
      </c>
      <c r="E70" s="51"/>
    </row>
    <row r="71" spans="1:5" ht="159" customHeight="1">
      <c r="A71" s="13" t="s">
        <v>83</v>
      </c>
      <c r="B71" s="23" t="s">
        <v>74</v>
      </c>
      <c r="C71" s="26">
        <v>2439</v>
      </c>
      <c r="D71" s="51">
        <v>2197.4</v>
      </c>
      <c r="E71" s="51">
        <f t="shared" si="0"/>
        <v>90.09430094300943</v>
      </c>
    </row>
    <row r="72" spans="1:5" ht="120" customHeight="1">
      <c r="A72" s="13" t="s">
        <v>84</v>
      </c>
      <c r="B72" s="32" t="s">
        <v>75</v>
      </c>
      <c r="C72" s="26">
        <v>2022</v>
      </c>
      <c r="D72" s="51">
        <v>2197.4</v>
      </c>
      <c r="E72" s="51">
        <f t="shared" si="0"/>
        <v>108.67457962413451</v>
      </c>
    </row>
    <row r="73" spans="1:9" ht="44.25" customHeight="1">
      <c r="A73" s="13" t="s">
        <v>85</v>
      </c>
      <c r="B73" s="23" t="s">
        <v>62</v>
      </c>
      <c r="C73" s="26">
        <v>2924691</v>
      </c>
      <c r="D73" s="51">
        <v>2169576.1</v>
      </c>
      <c r="E73" s="51">
        <f t="shared" si="0"/>
        <v>74.18137847724768</v>
      </c>
      <c r="I73" s="31"/>
    </row>
    <row r="74" spans="1:9" ht="44.25" customHeight="1">
      <c r="A74" s="22" t="s">
        <v>118</v>
      </c>
      <c r="B74" s="27" t="s">
        <v>92</v>
      </c>
      <c r="C74" s="47">
        <f>C76+C77+C78+C79+C80+C75</f>
        <v>358830.89999999997</v>
      </c>
      <c r="D74" s="47">
        <f>D76+D77+D78+D79+D80+D75</f>
        <v>198894.5</v>
      </c>
      <c r="E74" s="52">
        <f t="shared" si="0"/>
        <v>55.42847619867744</v>
      </c>
      <c r="I74" s="31"/>
    </row>
    <row r="75" spans="1:9" ht="117" customHeight="1">
      <c r="A75" s="13" t="s">
        <v>113</v>
      </c>
      <c r="B75" s="23" t="s">
        <v>93</v>
      </c>
      <c r="C75" s="8">
        <f>340.8+804.2+17.7+7.4+123.9+1+7.3</f>
        <v>1302.3000000000002</v>
      </c>
      <c r="D75" s="51">
        <v>204.6</v>
      </c>
      <c r="E75" s="51">
        <f t="shared" si="0"/>
        <v>15.710665745219993</v>
      </c>
      <c r="I75" s="31"/>
    </row>
    <row r="76" spans="1:9" ht="105.75" customHeight="1">
      <c r="A76" s="13" t="s">
        <v>114</v>
      </c>
      <c r="B76" s="23" t="s">
        <v>93</v>
      </c>
      <c r="C76" s="8">
        <v>2010.1</v>
      </c>
      <c r="D76" s="51">
        <v>1507.6</v>
      </c>
      <c r="E76" s="51">
        <f t="shared" si="0"/>
        <v>75.00124371921795</v>
      </c>
      <c r="I76" s="31"/>
    </row>
    <row r="77" spans="1:9" ht="105.75" customHeight="1">
      <c r="A77" s="13" t="s">
        <v>115</v>
      </c>
      <c r="B77" s="23" t="s">
        <v>94</v>
      </c>
      <c r="C77" s="8">
        <v>15000</v>
      </c>
      <c r="D77" s="51">
        <v>8680</v>
      </c>
      <c r="E77" s="51">
        <f t="shared" si="0"/>
        <v>57.86666666666667</v>
      </c>
      <c r="I77" s="31"/>
    </row>
    <row r="78" spans="1:9" ht="128.25" customHeight="1">
      <c r="A78" s="13" t="s">
        <v>116</v>
      </c>
      <c r="B78" s="23" t="s">
        <v>95</v>
      </c>
      <c r="C78" s="8">
        <v>1237</v>
      </c>
      <c r="D78" s="51">
        <v>334.8</v>
      </c>
      <c r="E78" s="51">
        <f t="shared" si="0"/>
        <v>27.065481002425223</v>
      </c>
      <c r="I78" s="31"/>
    </row>
    <row r="79" spans="1:9" ht="116.25" customHeight="1">
      <c r="A79" s="13" t="s">
        <v>117</v>
      </c>
      <c r="B79" s="23" t="s">
        <v>96</v>
      </c>
      <c r="C79" s="8">
        <v>5972.2</v>
      </c>
      <c r="D79" s="51">
        <v>4813.2</v>
      </c>
      <c r="E79" s="51">
        <f t="shared" si="0"/>
        <v>80.5934161615485</v>
      </c>
      <c r="I79" s="31"/>
    </row>
    <row r="80" spans="1:9" ht="66" customHeight="1">
      <c r="A80" s="7" t="s">
        <v>129</v>
      </c>
      <c r="B80" s="27" t="s">
        <v>97</v>
      </c>
      <c r="C80" s="47">
        <f>382+C81+C82+C83+C84+C85+C86+1480+8045+362.2+5000+0.8+160+400+500+19000+207+3000</f>
        <v>333309.3</v>
      </c>
      <c r="D80" s="47">
        <f>D81+D82+D83+D84+D85+D86+5853.3</f>
        <v>183354.3</v>
      </c>
      <c r="E80" s="52">
        <f t="shared" si="0"/>
        <v>55.01025623947486</v>
      </c>
      <c r="I80" s="31"/>
    </row>
    <row r="81" spans="1:9" ht="111" customHeight="1">
      <c r="A81" s="13" t="s">
        <v>130</v>
      </c>
      <c r="B81" s="23" t="s">
        <v>98</v>
      </c>
      <c r="C81" s="8">
        <v>2412.2</v>
      </c>
      <c r="D81" s="51">
        <v>1608.1</v>
      </c>
      <c r="E81" s="51">
        <f aca="true" t="shared" si="1" ref="E81:E89">D81/C81*100</f>
        <v>66.66528480225521</v>
      </c>
      <c r="I81" s="31"/>
    </row>
    <row r="82" spans="1:9" ht="111" customHeight="1">
      <c r="A82" s="13" t="s">
        <v>131</v>
      </c>
      <c r="B82" s="23" t="s">
        <v>99</v>
      </c>
      <c r="C82" s="8">
        <v>219755.5</v>
      </c>
      <c r="D82" s="51">
        <v>161996.9</v>
      </c>
      <c r="E82" s="51">
        <f t="shared" si="1"/>
        <v>73.71688080616867</v>
      </c>
      <c r="I82" s="31"/>
    </row>
    <row r="83" spans="1:9" ht="111" customHeight="1">
      <c r="A83" s="13" t="s">
        <v>132</v>
      </c>
      <c r="B83" s="23" t="s">
        <v>104</v>
      </c>
      <c r="C83" s="8">
        <v>5000</v>
      </c>
      <c r="D83" s="51">
        <v>0</v>
      </c>
      <c r="E83" s="51">
        <f t="shared" si="1"/>
        <v>0</v>
      </c>
      <c r="I83" s="31"/>
    </row>
    <row r="84" spans="1:9" ht="111" customHeight="1">
      <c r="A84" s="13" t="s">
        <v>133</v>
      </c>
      <c r="B84" s="23" t="s">
        <v>100</v>
      </c>
      <c r="C84" s="26">
        <v>48</v>
      </c>
      <c r="D84" s="51">
        <v>48</v>
      </c>
      <c r="E84" s="51">
        <f t="shared" si="1"/>
        <v>100</v>
      </c>
      <c r="I84" s="31"/>
    </row>
    <row r="85" spans="1:9" ht="111" customHeight="1">
      <c r="A85" s="13" t="s">
        <v>134</v>
      </c>
      <c r="B85" s="23" t="s">
        <v>124</v>
      </c>
      <c r="C85" s="26">
        <f>48+1000+49716.5</f>
        <v>50764.5</v>
      </c>
      <c r="D85" s="51">
        <v>1048</v>
      </c>
      <c r="E85" s="51">
        <f t="shared" si="1"/>
        <v>2.0644347920298634</v>
      </c>
      <c r="I85" s="31"/>
    </row>
    <row r="86" spans="1:9" ht="111" customHeight="1">
      <c r="A86" s="13" t="s">
        <v>135</v>
      </c>
      <c r="B86" s="23" t="s">
        <v>101</v>
      </c>
      <c r="C86" s="26">
        <f>14992.1+1800</f>
        <v>16792.1</v>
      </c>
      <c r="D86" s="51">
        <v>12800</v>
      </c>
      <c r="E86" s="51">
        <f t="shared" si="1"/>
        <v>76.22632071033402</v>
      </c>
      <c r="I86" s="31"/>
    </row>
    <row r="87" spans="1:9" ht="76.5" customHeight="1">
      <c r="A87" s="35" t="s">
        <v>123</v>
      </c>
      <c r="B87" s="36" t="s">
        <v>105</v>
      </c>
      <c r="C87" s="49">
        <f>250114.8+662.5</f>
        <v>250777.3</v>
      </c>
      <c r="D87" s="52">
        <v>250789.3</v>
      </c>
      <c r="E87" s="52">
        <f t="shared" si="1"/>
        <v>100.00478512209835</v>
      </c>
      <c r="I87" s="31"/>
    </row>
    <row r="88" spans="1:9" ht="92.25" customHeight="1">
      <c r="A88" s="33" t="s">
        <v>136</v>
      </c>
      <c r="B88" s="34" t="s">
        <v>102</v>
      </c>
      <c r="C88" s="49">
        <f>-10481+9677.6</f>
        <v>-803.3999999999996</v>
      </c>
      <c r="D88" s="52">
        <v>-1918.5</v>
      </c>
      <c r="E88" s="52">
        <f t="shared" si="1"/>
        <v>238.79761015683357</v>
      </c>
      <c r="I88" s="31"/>
    </row>
    <row r="89" spans="1:5" ht="20.25" customHeight="1">
      <c r="A89" s="16"/>
      <c r="B89" s="9" t="s">
        <v>42</v>
      </c>
      <c r="C89" s="49">
        <f>C13+C53</f>
        <v>7831210.6</v>
      </c>
      <c r="D89" s="49">
        <f>D13+D53</f>
        <v>5118995.5</v>
      </c>
      <c r="E89" s="52">
        <f t="shared" si="1"/>
        <v>65.36659223543293</v>
      </c>
    </row>
    <row r="90" ht="7.5" customHeight="1">
      <c r="C90" s="4"/>
    </row>
    <row r="91" spans="1:3" ht="19.5" customHeight="1">
      <c r="A91" s="56"/>
      <c r="B91" s="56"/>
      <c r="C91" s="56"/>
    </row>
    <row r="92" spans="1:3" ht="27" customHeight="1">
      <c r="A92" s="57"/>
      <c r="B92" s="57"/>
      <c r="C92" s="57"/>
    </row>
    <row r="93" spans="1:3" ht="32.25" customHeight="1">
      <c r="A93" s="56"/>
      <c r="B93" s="56"/>
      <c r="C93" s="56"/>
    </row>
    <row r="96" ht="15.75">
      <c r="C96" s="6"/>
    </row>
    <row r="97" ht="15.75">
      <c r="C97" s="6"/>
    </row>
    <row r="139" ht="14.25" customHeight="1"/>
    <row r="140" ht="0.75" customHeight="1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2.25" customHeight="1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0.75" customHeight="1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0.75" customHeight="1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0.75" customHeight="1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0.75" customHeight="1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0.75" customHeight="1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2.25" customHeight="1" hidden="1"/>
    <row r="291" ht="15.75" hidden="1"/>
    <row r="292" ht="15.75" hidden="1"/>
    <row r="293" ht="15.75" hidden="1"/>
    <row r="294" ht="15.75" hidden="1"/>
    <row r="295" ht="15.75" hidden="1"/>
    <row r="296" ht="0.75" customHeight="1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0.75" customHeight="1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8" customHeight="1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0.75" customHeight="1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2.25" customHeight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0.75" customHeight="1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</sheetData>
  <sheetProtection/>
  <mergeCells count="5">
    <mergeCell ref="A93:C93"/>
    <mergeCell ref="A91:C91"/>
    <mergeCell ref="A92:C92"/>
    <mergeCell ref="B8:C8"/>
    <mergeCell ref="A9:E9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55" r:id="rId1"/>
  <headerFooter alignWithMargins="0">
    <oddHeader>&amp;C&amp;P</oddHeader>
    <oddFooter>&amp;LПост.3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2019-10-22T06:22:34Z</cp:lastPrinted>
  <dcterms:created xsi:type="dcterms:W3CDTF">2004-01-05T10:01:36Z</dcterms:created>
  <dcterms:modified xsi:type="dcterms:W3CDTF">2019-10-30T10:39:45Z</dcterms:modified>
  <cp:category/>
  <cp:version/>
  <cp:contentType/>
  <cp:contentStatus/>
</cp:coreProperties>
</file>