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'2020'!$A$1:$P$62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<sst xmlns="http://schemas.openxmlformats.org/spreadsheetml/2006/main" count="63" uniqueCount="46">
  <si>
    <t xml:space="preserve">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</si>
  <si>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</si>
  <si>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</si>
  <si>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</si>
  <si>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</si>
  <si>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</si>
  <si>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</si>
  <si>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</si>
  <si>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</si>
  <si>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</si>
  <si>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</si>
  <si>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</si>
  <si>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</si>
  <si>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от                             № 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</si>
  <si>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</si>
  <si>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</si>
  <si>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</si>
  <si>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</si>
  <si>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</si>
  <si>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</si>
  <si>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</si>
  <si>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Итого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</si>
  <si>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</si>
  <si>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</si>
  <si>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</si>
  <si>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</si>
  <si>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</si>
  <si>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</si>
  <si>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</si>
  <si>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</si>
  <si>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</si>
  <si>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>Предоставление питания</t>
  </si>
  <si>
    <t>Организация отдыха детей и молодежи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</si>
  <si>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</si>
  <si>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</si>
  <si>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</si>
  <si>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</si>
  <si>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муниципальных услуг (выполнение работ) и нормативные затраты  на содержание имущества в 2020 году</t>
  </si>
  <si>
    <t xml:space="preserve"> </t>
  </si>
  <si>
    <t>городского округа</t>
  </si>
  <si>
    <t>на оказание муниципальными учреждениями образования Сергиево-Посадского городского округа</t>
  </si>
  <si>
    <t>Реализация дополнительных  общеразвивающих программ</t>
  </si>
  <si>
    <t>Реализация основных основных профессиональных  образовательных программ профессионального обучения - программ повышения квалификации рабочих и служащих</t>
  </si>
  <si>
    <t>средства бюджета округа</t>
  </si>
  <si>
    <t>Утверждено</t>
  </si>
  <si>
    <t>постановлением главы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</si>
</sst>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#,##0.0"/>
    <numFmt numFmtId="176" formatCode="0.0"/>
    <numFmt numFmtId="177" formatCode="[$-FC19]d\ mmmm\ yyyy\ &quot;г.&quot;"/>
    <numFmt numFmtId="178" formatCode="#,##0.000"/>
    <numFmt numFmtId="179" formatCode="#,##0.0000"/>
    <numFmt numFmtId="180" formatCode="0.00000"/>
    <numFmt numFmtId="181" formatCode="0.0000"/>
    <numFmt numFmtId="182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/>
    </xf>
    <xf numFmtId="4" fontId="2" fillId="12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5" fontId="3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vertical="center" wrapText="1"/>
    </xf>
    <xf numFmtId="4" fontId="0" fillId="34" borderId="0" xfId="0" applyNumberFormat="1" applyFill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" fontId="2" fillId="35" borderId="0" xfId="0" applyNumberFormat="1" applyFont="1" applyFill="1" applyBorder="1" applyAlignment="1">
      <alignment horizontal="right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wrapText="1"/>
    </xf>
    <xf numFmtId="1" fontId="2" fillId="34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13" xfId="0" applyNumberFormat="1" applyFill="1" applyBorder="1" applyAlignment="1">
      <alignment horizontal="center" vertical="center" wrapText="1"/>
    </xf>
    <xf numFmtId="0" fontId="0" fillId="8" borderId="10" xfId="0" applyNumberForma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175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vertical="center" wrapText="1"/>
    </xf>
    <xf numFmtId="4" fontId="2" fillId="8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4" fontId="2" fillId="8" borderId="10" xfId="0" applyNumberFormat="1" applyFont="1" applyFill="1" applyBorder="1" applyAlignment="1">
      <alignment wrapText="1"/>
    </xf>
    <xf numFmtId="4" fontId="3" fillId="8" borderId="10" xfId="0" applyNumberFormat="1" applyFont="1" applyFill="1" applyBorder="1" applyAlignment="1">
      <alignment vertical="center" wrapText="1"/>
    </xf>
    <xf numFmtId="4" fontId="3" fillId="8" borderId="1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 vertical="center" wrapText="1"/>
    </xf>
    <xf numFmtId="175" fontId="2" fillId="8" borderId="10" xfId="0" applyNumberFormat="1" applyFont="1" applyFill="1" applyBorder="1" applyAlignment="1">
      <alignment/>
    </xf>
    <xf numFmtId="4" fontId="2" fillId="8" borderId="12" xfId="0" applyNumberFormat="1" applyFont="1" applyFill="1" applyBorder="1" applyAlignment="1">
      <alignment horizontal="right" wrapText="1"/>
    </xf>
    <xf numFmtId="4" fontId="0" fillId="8" borderId="10" xfId="0" applyNumberFormat="1" applyFill="1" applyBorder="1" applyAlignment="1">
      <alignment/>
    </xf>
    <xf numFmtId="4" fontId="0" fillId="8" borderId="0" xfId="0" applyNumberFormat="1" applyFill="1" applyAlignment="1">
      <alignment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3" fontId="3" fillId="8" borderId="10" xfId="0" applyNumberFormat="1" applyFont="1" applyFill="1" applyBorder="1" applyAlignment="1">
      <alignment horizontal="center"/>
    </xf>
    <xf numFmtId="1" fontId="2" fillId="8" borderId="10" xfId="0" applyNumberFormat="1" applyFont="1" applyFill="1" applyBorder="1" applyAlignment="1">
      <alignment horizontal="center"/>
    </xf>
    <xf numFmtId="1" fontId="3" fillId="8" borderId="10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 wrapText="1"/>
    </xf>
    <xf numFmtId="1" fontId="2" fillId="8" borderId="12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/>
    </xf>
    <xf numFmtId="4" fontId="3" fillId="8" borderId="12" xfId="0" applyNumberFormat="1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  <xf numFmtId="1" fontId="3" fillId="8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5" zoomScaleSheetLayoutView="75" workbookViewId="0" topLeftCell="A1">
      <selection activeCell="N7" sqref="N7"/>
    </sheetView>
  </sheetViews>
  <sheetFormatPr defaultColWidth="9.140625" defaultRowHeight="12"/>
  <cols>
    <col min="1" max="1" width="7.8515625" style="2" customWidth="1"/>
    <col min="2" max="2" width="49.8515625" style="2" customWidth="1"/>
    <col min="3" max="3" width="13.28125" style="103" hidden="1" customWidth="1"/>
    <col min="4" max="4" width="18.00390625" style="9" customWidth="1"/>
    <col min="5" max="5" width="12.8515625" style="103" hidden="1" customWidth="1"/>
    <col min="6" max="6" width="21.8515625" style="9" customWidth="1"/>
    <col min="7" max="7" width="16.140625" style="103" hidden="1" customWidth="1"/>
    <col min="8" max="8" width="23.7109375" style="9" customWidth="1"/>
    <col min="9" max="9" width="12.421875" style="103" hidden="1" customWidth="1"/>
    <col min="10" max="10" width="15.8515625" style="9" customWidth="1"/>
    <col min="11" max="11" width="14.28125" style="19" customWidth="1"/>
    <col min="12" max="12" width="16.28125" style="11" customWidth="1"/>
    <col min="13" max="13" width="19.57421875" style="11" customWidth="1"/>
    <col min="14" max="14" width="19.8515625" style="11" customWidth="1"/>
    <col min="15" max="15" width="22.28125" style="20" customWidth="1"/>
    <col min="16" max="16" width="22.140625" style="67" customWidth="1"/>
    <col min="17" max="17" width="22.140625" style="0" customWidth="1"/>
    <col min="18" max="18" width="15.8515625" style="0" customWidth="1"/>
    <col min="19" max="19" width="13.8515625" style="0" customWidth="1"/>
  </cols>
  <sheetData>
    <row r="1" spans="3:17" s="9" customFormat="1" ht="14.25">
      <c r="C1" s="103"/>
      <c r="E1" s="103"/>
      <c r="G1" s="103"/>
      <c r="I1" s="103"/>
      <c r="K1" s="19"/>
      <c r="L1" s="11"/>
      <c r="M1" s="11"/>
      <c r="N1" s="154" t="s">
        <v>44</v>
      </c>
      <c r="O1" s="154"/>
      <c r="P1" s="154"/>
      <c r="Q1" s="43"/>
    </row>
    <row r="2" spans="3:17" s="9" customFormat="1" ht="14.25">
      <c r="C2" s="103"/>
      <c r="E2" s="103"/>
      <c r="G2" s="103"/>
      <c r="I2" s="103"/>
      <c r="K2" s="19"/>
      <c r="L2" s="11"/>
      <c r="M2" s="11"/>
      <c r="N2" s="154" t="s">
        <v>45</v>
      </c>
      <c r="O2" s="154"/>
      <c r="P2" s="154"/>
      <c r="Q2" s="43"/>
    </row>
    <row r="3" spans="3:17" s="9" customFormat="1" ht="14.25">
      <c r="C3" s="103"/>
      <c r="E3" s="103"/>
      <c r="G3" s="103"/>
      <c r="I3" s="103"/>
      <c r="K3" s="19"/>
      <c r="L3" s="11"/>
      <c r="M3" s="11"/>
      <c r="N3" s="154" t="s">
        <v>0</v>
      </c>
      <c r="O3" s="154"/>
      <c r="P3" s="154"/>
      <c r="Q3" s="43"/>
    </row>
    <row r="4" spans="3:17" s="9" customFormat="1" ht="14.25">
      <c r="C4" s="103"/>
      <c r="E4" s="103"/>
      <c r="G4" s="103"/>
      <c r="I4" s="103"/>
      <c r="K4" s="19"/>
      <c r="L4" s="11"/>
      <c r="M4" s="11"/>
      <c r="N4" s="154" t="s">
        <v>39</v>
      </c>
      <c r="O4" s="154"/>
      <c r="P4" s="154"/>
      <c r="Q4" s="43"/>
    </row>
    <row r="5" spans="3:17" s="9" customFormat="1" ht="14.25">
      <c r="C5" s="103"/>
      <c r="E5" s="103"/>
      <c r="G5" s="103"/>
      <c r="I5" s="103"/>
      <c r="K5" s="19"/>
      <c r="L5" s="11"/>
      <c r="M5" s="11"/>
      <c r="N5" s="44"/>
      <c r="O5" s="44"/>
      <c r="P5" s="74"/>
      <c r="Q5" s="43"/>
    </row>
    <row r="6" spans="3:17" s="9" customFormat="1" ht="14.25">
      <c r="C6" s="103"/>
      <c r="E6" s="103"/>
      <c r="G6" s="103"/>
      <c r="I6" s="103"/>
      <c r="K6" s="19"/>
      <c r="L6" s="11"/>
      <c r="M6" s="11"/>
      <c r="N6" s="154" t="s">
        <v>13</v>
      </c>
      <c r="O6" s="154"/>
      <c r="P6" s="154"/>
      <c r="Q6" s="43"/>
    </row>
    <row r="7" spans="3:16" s="9" customFormat="1" ht="12.75">
      <c r="C7" s="103"/>
      <c r="E7" s="103"/>
      <c r="G7" s="103"/>
      <c r="I7" s="103"/>
      <c r="K7" s="19"/>
      <c r="L7" s="11"/>
      <c r="M7" s="11"/>
      <c r="N7" s="11"/>
      <c r="O7" s="20"/>
      <c r="P7" s="67"/>
    </row>
    <row r="8" spans="1:19" s="9" customFormat="1" ht="12.75" customHeight="1">
      <c r="A8" s="148" t="s">
        <v>20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45"/>
      <c r="R8" s="12"/>
      <c r="S8" s="12"/>
    </row>
    <row r="9" spans="1:19" s="9" customFormat="1" ht="12.75" customHeight="1">
      <c r="A9" s="148" t="s">
        <v>40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45"/>
      <c r="R9" s="12"/>
      <c r="S9" s="12"/>
    </row>
    <row r="10" spans="1:19" s="9" customFormat="1" ht="12.75" customHeight="1">
      <c r="A10" s="148" t="s">
        <v>37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45"/>
      <c r="R10" s="12"/>
      <c r="S10" s="12"/>
    </row>
    <row r="11" spans="1:19" s="9" customFormat="1" ht="12.7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46"/>
      <c r="R11" s="12"/>
      <c r="S11" s="12"/>
    </row>
    <row r="12" spans="3:16" s="9" customFormat="1" ht="12.75">
      <c r="C12" s="103"/>
      <c r="E12" s="103"/>
      <c r="F12" s="150"/>
      <c r="G12" s="150"/>
      <c r="H12" s="150"/>
      <c r="I12" s="150"/>
      <c r="J12" s="150"/>
      <c r="K12" s="19"/>
      <c r="L12" s="11"/>
      <c r="M12" s="11"/>
      <c r="N12" s="11"/>
      <c r="O12" s="20"/>
      <c r="P12" s="67"/>
    </row>
    <row r="13" spans="1:17" s="9" customFormat="1" ht="48" customHeight="1">
      <c r="A13" s="151" t="s">
        <v>1</v>
      </c>
      <c r="B13" s="152" t="s">
        <v>2</v>
      </c>
      <c r="C13" s="104"/>
      <c r="D13" s="153" t="s">
        <v>3</v>
      </c>
      <c r="E13" s="151"/>
      <c r="F13" s="151"/>
      <c r="G13" s="151"/>
      <c r="H13" s="151"/>
      <c r="I13" s="151"/>
      <c r="J13" s="151"/>
      <c r="K13" s="136" t="s">
        <v>5</v>
      </c>
      <c r="L13" s="137"/>
      <c r="M13" s="136"/>
      <c r="N13" s="137"/>
      <c r="O13" s="138" t="s">
        <v>19</v>
      </c>
      <c r="P13" s="134" t="s">
        <v>6</v>
      </c>
      <c r="Q13" s="47"/>
    </row>
    <row r="14" spans="1:17" s="9" customFormat="1" ht="102" customHeight="1">
      <c r="A14" s="151"/>
      <c r="B14" s="152"/>
      <c r="C14" s="105" t="s">
        <v>15</v>
      </c>
      <c r="D14" s="6" t="s">
        <v>16</v>
      </c>
      <c r="E14" s="120" t="s">
        <v>17</v>
      </c>
      <c r="F14" s="6" t="s">
        <v>18</v>
      </c>
      <c r="G14" s="120" t="s">
        <v>12</v>
      </c>
      <c r="H14" s="13" t="s">
        <v>26</v>
      </c>
      <c r="I14" s="121" t="s">
        <v>4</v>
      </c>
      <c r="J14" s="6" t="s">
        <v>9</v>
      </c>
      <c r="K14" s="21" t="s">
        <v>14</v>
      </c>
      <c r="L14" s="14" t="s">
        <v>10</v>
      </c>
      <c r="M14" s="1" t="s">
        <v>7</v>
      </c>
      <c r="N14" s="1" t="s">
        <v>8</v>
      </c>
      <c r="O14" s="139"/>
      <c r="P14" s="135"/>
      <c r="Q14" s="47"/>
    </row>
    <row r="15" spans="1:17" s="9" customFormat="1" ht="27" customHeight="1">
      <c r="A15" s="34">
        <v>1</v>
      </c>
      <c r="B15" s="33" t="s">
        <v>34</v>
      </c>
      <c r="C15" s="106"/>
      <c r="D15" s="15"/>
      <c r="E15" s="106"/>
      <c r="F15" s="15"/>
      <c r="G15" s="106"/>
      <c r="H15" s="15"/>
      <c r="I15" s="122"/>
      <c r="J15" s="15"/>
      <c r="K15" s="22"/>
      <c r="L15" s="16"/>
      <c r="M15" s="1"/>
      <c r="N15" s="1"/>
      <c r="O15" s="23"/>
      <c r="P15" s="75"/>
      <c r="Q15" s="48"/>
    </row>
    <row r="16" spans="1:17" s="9" customFormat="1" ht="27" customHeight="1">
      <c r="A16" s="34">
        <v>2</v>
      </c>
      <c r="B16" s="33" t="s">
        <v>33</v>
      </c>
      <c r="C16" s="106"/>
      <c r="D16" s="15"/>
      <c r="E16" s="106"/>
      <c r="F16" s="15"/>
      <c r="G16" s="106"/>
      <c r="H16" s="15"/>
      <c r="I16" s="122"/>
      <c r="J16" s="15"/>
      <c r="K16" s="22"/>
      <c r="L16" s="16"/>
      <c r="M16" s="1"/>
      <c r="N16" s="1"/>
      <c r="O16" s="23"/>
      <c r="P16" s="75"/>
      <c r="Q16" s="48"/>
    </row>
    <row r="17" spans="1:17" ht="30" customHeight="1">
      <c r="A17" s="25"/>
      <c r="B17" s="4" t="s">
        <v>28</v>
      </c>
      <c r="C17" s="107">
        <f>C18+C19</f>
        <v>1228689.4</v>
      </c>
      <c r="D17" s="10">
        <f aca="true" t="shared" si="0" ref="D17:D22">C17/I17</f>
        <v>109.73380369741895</v>
      </c>
      <c r="E17" s="107">
        <f>E18+E19</f>
        <v>70270.61</v>
      </c>
      <c r="F17" s="10">
        <f>E17/I17</f>
        <v>6.27584263642047</v>
      </c>
      <c r="G17" s="107">
        <f>G18+G19</f>
        <v>146766.1</v>
      </c>
      <c r="H17" s="10">
        <f aca="true" t="shared" si="1" ref="H17:H22">G17/I17</f>
        <v>13.107627042957935</v>
      </c>
      <c r="I17" s="123">
        <v>11197</v>
      </c>
      <c r="J17" s="10">
        <f aca="true" t="shared" si="2" ref="J17:J22">(D17+F17+H17)</f>
        <v>129.11727337679736</v>
      </c>
      <c r="K17" s="24">
        <v>11197</v>
      </c>
      <c r="L17" s="8">
        <f aca="true" t="shared" si="3" ref="L17:L24">J17*K17</f>
        <v>1445726.11</v>
      </c>
      <c r="M17" s="8">
        <f>M18+M19</f>
        <v>36681.4</v>
      </c>
      <c r="N17" s="8">
        <f>N18+N19</f>
        <v>11603.3</v>
      </c>
      <c r="O17" s="8">
        <f>O18+O19</f>
        <v>48284.7</v>
      </c>
      <c r="P17" s="72">
        <f aca="true" t="shared" si="4" ref="P17:P22">L17+O17</f>
        <v>1494010.81</v>
      </c>
      <c r="Q17" s="49"/>
    </row>
    <row r="18" spans="1:17" s="67" customFormat="1" ht="12.75">
      <c r="A18" s="63"/>
      <c r="B18" s="68" t="s">
        <v>43</v>
      </c>
      <c r="C18" s="108">
        <v>236472.4</v>
      </c>
      <c r="D18" s="65">
        <f t="shared" si="0"/>
        <v>21.11926408859516</v>
      </c>
      <c r="E18" s="114">
        <v>70270.61</v>
      </c>
      <c r="F18" s="65">
        <f>E18/I18</f>
        <v>6.27584263642047</v>
      </c>
      <c r="G18" s="114">
        <v>128620.1</v>
      </c>
      <c r="H18" s="65">
        <f t="shared" si="1"/>
        <v>11.487014378851478</v>
      </c>
      <c r="I18" s="124">
        <v>11197</v>
      </c>
      <c r="J18" s="65">
        <f>(D18+F18+H18)</f>
        <v>38.88212110386711</v>
      </c>
      <c r="K18" s="61">
        <v>11197</v>
      </c>
      <c r="L18" s="65">
        <f>J18*K18</f>
        <v>435363.11</v>
      </c>
      <c r="M18" s="65">
        <v>36681.4</v>
      </c>
      <c r="N18" s="65">
        <v>11603.3</v>
      </c>
      <c r="O18" s="65">
        <f>SUM(M18:N18)</f>
        <v>48284.7</v>
      </c>
      <c r="P18" s="65">
        <f>L18+O18</f>
        <v>483647.81</v>
      </c>
      <c r="Q18" s="66"/>
    </row>
    <row r="19" spans="1:17" s="67" customFormat="1" ht="12.75">
      <c r="A19" s="63"/>
      <c r="B19" s="64" t="s">
        <v>11</v>
      </c>
      <c r="C19" s="109">
        <v>992217</v>
      </c>
      <c r="D19" s="65">
        <f t="shared" si="0"/>
        <v>88.61453960882379</v>
      </c>
      <c r="E19" s="114"/>
      <c r="F19" s="65"/>
      <c r="G19" s="114">
        <v>18146</v>
      </c>
      <c r="H19" s="65">
        <f t="shared" si="1"/>
        <v>1.620612664106457</v>
      </c>
      <c r="I19" s="124">
        <v>11197</v>
      </c>
      <c r="J19" s="65">
        <f t="shared" si="2"/>
        <v>90.23515227293025</v>
      </c>
      <c r="K19" s="61">
        <v>11197</v>
      </c>
      <c r="L19" s="65">
        <f t="shared" si="3"/>
        <v>1010363</v>
      </c>
      <c r="M19" s="65"/>
      <c r="N19" s="65"/>
      <c r="O19" s="65"/>
      <c r="P19" s="65">
        <f t="shared" si="4"/>
        <v>1010363</v>
      </c>
      <c r="Q19" s="66"/>
    </row>
    <row r="20" spans="1:17" s="5" customFormat="1" ht="24" customHeight="1">
      <c r="A20" s="25"/>
      <c r="B20" s="27" t="s">
        <v>29</v>
      </c>
      <c r="C20" s="110">
        <f>C21+C22</f>
        <v>69950.4</v>
      </c>
      <c r="D20" s="10">
        <f t="shared" si="0"/>
        <v>73.94334038054967</v>
      </c>
      <c r="E20" s="110">
        <f>E21+E22</f>
        <v>3167.23</v>
      </c>
      <c r="F20" s="10">
        <f>E20/I20</f>
        <v>3.3480232558139535</v>
      </c>
      <c r="G20" s="110">
        <f>G21+G22</f>
        <v>8097.8099999999995</v>
      </c>
      <c r="H20" s="10">
        <f t="shared" si="1"/>
        <v>8.56005285412262</v>
      </c>
      <c r="I20" s="125">
        <v>946</v>
      </c>
      <c r="J20" s="10">
        <f t="shared" si="2"/>
        <v>85.85141649048624</v>
      </c>
      <c r="K20" s="24">
        <v>946</v>
      </c>
      <c r="L20" s="28">
        <f t="shared" si="3"/>
        <v>81215.43999999999</v>
      </c>
      <c r="M20" s="28">
        <f>M21+M22</f>
        <v>1993.1</v>
      </c>
      <c r="N20" s="28">
        <v>319.3</v>
      </c>
      <c r="O20" s="28">
        <f>O21+O22</f>
        <v>2299.29</v>
      </c>
      <c r="P20" s="76">
        <f t="shared" si="4"/>
        <v>83514.72999999998</v>
      </c>
      <c r="Q20" s="51"/>
    </row>
    <row r="21" spans="1:17" s="67" customFormat="1" ht="12.75">
      <c r="A21" s="63"/>
      <c r="B21" s="68" t="s">
        <v>43</v>
      </c>
      <c r="C21" s="111">
        <v>2226.2</v>
      </c>
      <c r="D21" s="65">
        <f t="shared" si="0"/>
        <v>2.353276955602537</v>
      </c>
      <c r="E21" s="114">
        <v>3167.23</v>
      </c>
      <c r="F21" s="65">
        <f>E21/I21</f>
        <v>3.3480232558139535</v>
      </c>
      <c r="G21" s="114">
        <v>5819.21</v>
      </c>
      <c r="H21" s="65">
        <f t="shared" si="1"/>
        <v>6.151384778012685</v>
      </c>
      <c r="I21" s="126">
        <v>946</v>
      </c>
      <c r="J21" s="65">
        <f t="shared" si="2"/>
        <v>11.852684989429175</v>
      </c>
      <c r="K21" s="61">
        <v>946</v>
      </c>
      <c r="L21" s="65">
        <f t="shared" si="3"/>
        <v>11212.64</v>
      </c>
      <c r="M21" s="65">
        <v>1993.1</v>
      </c>
      <c r="N21" s="65">
        <v>306.19</v>
      </c>
      <c r="O21" s="65">
        <f>M21+N21</f>
        <v>2299.29</v>
      </c>
      <c r="P21" s="65">
        <f t="shared" si="4"/>
        <v>13511.93</v>
      </c>
      <c r="Q21" s="66"/>
    </row>
    <row r="22" spans="1:17" s="67" customFormat="1" ht="12.75">
      <c r="A22" s="63"/>
      <c r="B22" s="64" t="s">
        <v>11</v>
      </c>
      <c r="C22" s="111">
        <v>67724.2</v>
      </c>
      <c r="D22" s="65">
        <f t="shared" si="0"/>
        <v>71.59006342494715</v>
      </c>
      <c r="E22" s="114"/>
      <c r="F22" s="65"/>
      <c r="G22" s="114">
        <v>2278.6</v>
      </c>
      <c r="H22" s="65">
        <f t="shared" si="1"/>
        <v>2.4086680761099366</v>
      </c>
      <c r="I22" s="126">
        <v>946</v>
      </c>
      <c r="J22" s="65">
        <f t="shared" si="2"/>
        <v>73.99873150105708</v>
      </c>
      <c r="K22" s="61">
        <v>946</v>
      </c>
      <c r="L22" s="65">
        <f t="shared" si="3"/>
        <v>70002.8</v>
      </c>
      <c r="M22" s="65"/>
      <c r="N22" s="65"/>
      <c r="O22" s="65"/>
      <c r="P22" s="65">
        <f t="shared" si="4"/>
        <v>70002.8</v>
      </c>
      <c r="Q22" s="66"/>
    </row>
    <row r="23" spans="1:17" ht="12.75">
      <c r="A23" s="26"/>
      <c r="B23" s="3"/>
      <c r="C23" s="107"/>
      <c r="D23" s="8"/>
      <c r="E23" s="107"/>
      <c r="F23" s="8"/>
      <c r="G23" s="107"/>
      <c r="H23" s="8"/>
      <c r="I23" s="125"/>
      <c r="J23" s="8"/>
      <c r="K23" s="24"/>
      <c r="L23" s="8"/>
      <c r="M23" s="8"/>
      <c r="N23" s="8"/>
      <c r="O23" s="8"/>
      <c r="P23" s="72"/>
      <c r="Q23" s="49"/>
    </row>
    <row r="24" spans="1:17" ht="19.5" customHeight="1">
      <c r="A24" s="26"/>
      <c r="B24" s="38" t="s">
        <v>21</v>
      </c>
      <c r="C24" s="112">
        <f>C17+C20</f>
        <v>1298639.7999999998</v>
      </c>
      <c r="D24" s="39">
        <f>C24/I24</f>
        <v>106.94554887589557</v>
      </c>
      <c r="E24" s="112">
        <f aca="true" t="shared" si="5" ref="E24:O24">E17+E20</f>
        <v>73437.84</v>
      </c>
      <c r="F24" s="39">
        <f>E24/I24</f>
        <v>6.047750967635674</v>
      </c>
      <c r="G24" s="112">
        <f t="shared" si="5"/>
        <v>154863.91</v>
      </c>
      <c r="H24" s="39">
        <f>G24/I24</f>
        <v>12.753348431194928</v>
      </c>
      <c r="I24" s="127">
        <f t="shared" si="5"/>
        <v>12143</v>
      </c>
      <c r="J24" s="28">
        <f>(D24+F24+H24)</f>
        <v>125.74664827472617</v>
      </c>
      <c r="K24" s="40">
        <f>K17+K20</f>
        <v>12143</v>
      </c>
      <c r="L24" s="39">
        <f t="shared" si="3"/>
        <v>1526941.5499999998</v>
      </c>
      <c r="M24" s="41">
        <f t="shared" si="5"/>
        <v>38674.5</v>
      </c>
      <c r="N24" s="41">
        <f t="shared" si="5"/>
        <v>11922.599999999999</v>
      </c>
      <c r="O24" s="41">
        <f t="shared" si="5"/>
        <v>50583.99</v>
      </c>
      <c r="P24" s="77">
        <f>L24+O24</f>
        <v>1577525.5399999998</v>
      </c>
      <c r="Q24" s="52"/>
    </row>
    <row r="25" spans="1:17" ht="16.5" customHeight="1">
      <c r="A25" s="26"/>
      <c r="B25" s="18"/>
      <c r="C25" s="113"/>
      <c r="D25" s="10"/>
      <c r="E25" s="114"/>
      <c r="F25" s="10"/>
      <c r="G25" s="114"/>
      <c r="H25" s="10"/>
      <c r="I25" s="126"/>
      <c r="J25" s="10"/>
      <c r="K25" s="22"/>
      <c r="L25" s="10"/>
      <c r="M25" s="10"/>
      <c r="N25" s="10"/>
      <c r="O25" s="10"/>
      <c r="P25" s="65"/>
      <c r="Q25" s="50"/>
    </row>
    <row r="26" spans="1:17" ht="16.5" customHeight="1">
      <c r="A26" s="26"/>
      <c r="B26" s="18"/>
      <c r="C26" s="113"/>
      <c r="D26" s="10"/>
      <c r="E26" s="114"/>
      <c r="F26" s="10"/>
      <c r="G26" s="114"/>
      <c r="H26" s="10"/>
      <c r="I26" s="126"/>
      <c r="J26" s="10"/>
      <c r="K26" s="22"/>
      <c r="L26" s="10"/>
      <c r="M26" s="10"/>
      <c r="N26" s="10"/>
      <c r="O26" s="10"/>
      <c r="P26" s="65"/>
      <c r="Q26" s="50"/>
    </row>
    <row r="27" spans="1:17" ht="28.5" customHeight="1">
      <c r="A27" s="32">
        <v>3</v>
      </c>
      <c r="B27" s="35" t="s">
        <v>35</v>
      </c>
      <c r="C27" s="107"/>
      <c r="D27" s="8"/>
      <c r="E27" s="107"/>
      <c r="F27" s="8"/>
      <c r="G27" s="107"/>
      <c r="H27" s="8"/>
      <c r="I27" s="123"/>
      <c r="J27" s="8"/>
      <c r="K27" s="24"/>
      <c r="L27" s="8"/>
      <c r="M27" s="8"/>
      <c r="N27" s="8"/>
      <c r="O27" s="8"/>
      <c r="P27" s="72"/>
      <c r="Q27" s="49"/>
    </row>
    <row r="28" spans="1:17" ht="15" customHeight="1">
      <c r="A28" s="30"/>
      <c r="B28" s="4"/>
      <c r="C28" s="107">
        <f>C29+C30</f>
        <v>819143.6</v>
      </c>
      <c r="D28" s="8">
        <f>C28/I28</f>
        <v>73.94327495937895</v>
      </c>
      <c r="E28" s="107">
        <f>E29+E30</f>
        <v>37089.5</v>
      </c>
      <c r="F28" s="8">
        <f>E28/I28</f>
        <v>3.3480321357645786</v>
      </c>
      <c r="G28" s="107">
        <f>G29+G30</f>
        <v>94828.4</v>
      </c>
      <c r="H28" s="8">
        <f>G28/I28</f>
        <v>8.56006499368117</v>
      </c>
      <c r="I28" s="123">
        <v>11078</v>
      </c>
      <c r="J28" s="8">
        <f>(D28+F28+H28)</f>
        <v>85.8513720888247</v>
      </c>
      <c r="K28" s="60">
        <v>11078</v>
      </c>
      <c r="L28" s="8">
        <f>J28*K28</f>
        <v>951061.5000000001</v>
      </c>
      <c r="M28" s="8">
        <f>M29+M30</f>
        <v>23339.5</v>
      </c>
      <c r="N28" s="8">
        <f>N29+N30</f>
        <v>3585.4</v>
      </c>
      <c r="O28" s="8">
        <f>O29+O30</f>
        <v>26924.9</v>
      </c>
      <c r="P28" s="76">
        <f>L28+O28</f>
        <v>977986.4000000001</v>
      </c>
      <c r="Q28" s="51"/>
    </row>
    <row r="29" spans="1:17" s="67" customFormat="1" ht="12.75" customHeight="1">
      <c r="A29" s="69"/>
      <c r="B29" s="68" t="s">
        <v>43</v>
      </c>
      <c r="C29" s="114">
        <v>26069.5</v>
      </c>
      <c r="D29" s="65">
        <f>C29/I29</f>
        <v>2.353267737858819</v>
      </c>
      <c r="E29" s="114">
        <v>37089.5</v>
      </c>
      <c r="F29" s="65">
        <f>E29/I29</f>
        <v>3.3480321357645786</v>
      </c>
      <c r="G29" s="114">
        <v>68145</v>
      </c>
      <c r="H29" s="65">
        <f>G29/I29</f>
        <v>6.15138111572486</v>
      </c>
      <c r="I29" s="124">
        <v>11078</v>
      </c>
      <c r="J29" s="65">
        <f>(D29+F29+H29)</f>
        <v>11.852680989348258</v>
      </c>
      <c r="K29" s="61">
        <v>11078</v>
      </c>
      <c r="L29" s="65">
        <f>J29*K29</f>
        <v>131304</v>
      </c>
      <c r="M29" s="65">
        <v>23339.5</v>
      </c>
      <c r="N29" s="65">
        <v>3585.4</v>
      </c>
      <c r="O29" s="65">
        <f>M29+N29</f>
        <v>26924.9</v>
      </c>
      <c r="P29" s="70">
        <f>L29+O29</f>
        <v>158228.9</v>
      </c>
      <c r="Q29" s="71"/>
    </row>
    <row r="30" spans="1:17" s="67" customFormat="1" ht="12" customHeight="1">
      <c r="A30" s="69"/>
      <c r="B30" s="64" t="s">
        <v>11</v>
      </c>
      <c r="C30" s="114">
        <v>793074.1</v>
      </c>
      <c r="D30" s="65">
        <f>C30/I30</f>
        <v>71.59000722152012</v>
      </c>
      <c r="E30" s="114"/>
      <c r="F30" s="65"/>
      <c r="G30" s="114">
        <v>26683.4</v>
      </c>
      <c r="H30" s="65">
        <f>G30/I30</f>
        <v>2.40868387795631</v>
      </c>
      <c r="I30" s="124">
        <v>11078</v>
      </c>
      <c r="J30" s="65">
        <f>(D30+F30+H30)</f>
        <v>73.99869109947643</v>
      </c>
      <c r="K30" s="61">
        <v>11078</v>
      </c>
      <c r="L30" s="65">
        <f>J30*K30</f>
        <v>819757.4999999999</v>
      </c>
      <c r="M30" s="65"/>
      <c r="N30" s="65"/>
      <c r="O30" s="65"/>
      <c r="P30" s="70">
        <f>L30+O30</f>
        <v>819757.4999999999</v>
      </c>
      <c r="Q30" s="71"/>
    </row>
    <row r="31" spans="1:17" ht="12" customHeight="1">
      <c r="A31" s="26"/>
      <c r="B31" s="3"/>
      <c r="C31" s="111"/>
      <c r="D31" s="10"/>
      <c r="E31" s="114"/>
      <c r="F31" s="10"/>
      <c r="G31" s="114"/>
      <c r="H31" s="10"/>
      <c r="I31" s="124"/>
      <c r="J31" s="10"/>
      <c r="K31" s="61"/>
      <c r="L31" s="10"/>
      <c r="M31" s="10"/>
      <c r="N31" s="10"/>
      <c r="O31" s="10"/>
      <c r="P31" s="65"/>
      <c r="Q31" s="50"/>
    </row>
    <row r="32" spans="1:17" ht="33" customHeight="1">
      <c r="A32" s="42">
        <v>4</v>
      </c>
      <c r="B32" s="35" t="s">
        <v>22</v>
      </c>
      <c r="C32" s="111"/>
      <c r="D32" s="10"/>
      <c r="E32" s="114"/>
      <c r="F32" s="10"/>
      <c r="G32" s="114"/>
      <c r="H32" s="10"/>
      <c r="I32" s="124"/>
      <c r="J32" s="10"/>
      <c r="K32" s="61"/>
      <c r="L32" s="10"/>
      <c r="M32" s="10"/>
      <c r="N32" s="10"/>
      <c r="O32" s="8"/>
      <c r="P32" s="65"/>
      <c r="Q32" s="50"/>
    </row>
    <row r="33" spans="1:17" ht="12.75" customHeight="1">
      <c r="A33" s="26"/>
      <c r="B33" s="4"/>
      <c r="C33" s="115">
        <f>C34+C35</f>
        <v>882882.7</v>
      </c>
      <c r="D33" s="8">
        <f>C33/I33</f>
        <v>73.94327470686767</v>
      </c>
      <c r="E33" s="115">
        <f>E34+E35</f>
        <v>39975.5</v>
      </c>
      <c r="F33" s="8">
        <f>E33/I33</f>
        <v>3.348031825795645</v>
      </c>
      <c r="G33" s="115">
        <f>G34+G35</f>
        <v>102207.2</v>
      </c>
      <c r="H33" s="8">
        <f>G33/I33</f>
        <v>8.560067001675042</v>
      </c>
      <c r="I33" s="123">
        <v>11940</v>
      </c>
      <c r="J33" s="8">
        <f>D33+F33+H33</f>
        <v>85.85137353433835</v>
      </c>
      <c r="K33" s="62">
        <v>11940</v>
      </c>
      <c r="L33" s="8">
        <f>J33*K33</f>
        <v>1025065.3999999999</v>
      </c>
      <c r="M33" s="23">
        <f>M34+M35</f>
        <v>25155.6</v>
      </c>
      <c r="N33" s="23">
        <f>N34+N35</f>
        <v>3864.4</v>
      </c>
      <c r="O33" s="23">
        <f>O34+O35</f>
        <v>29020</v>
      </c>
      <c r="P33" s="72">
        <f>P34+P35</f>
        <v>1054085.4</v>
      </c>
      <c r="Q33" s="49"/>
    </row>
    <row r="34" spans="1:17" s="67" customFormat="1" ht="12.75" customHeight="1">
      <c r="A34" s="63"/>
      <c r="B34" s="68" t="s">
        <v>43</v>
      </c>
      <c r="C34" s="111">
        <v>28098</v>
      </c>
      <c r="D34" s="65">
        <f>C34/I34</f>
        <v>2.3532663316582916</v>
      </c>
      <c r="E34" s="114">
        <v>39975.5</v>
      </c>
      <c r="F34" s="65">
        <f>E34/I34</f>
        <v>3.348031825795645</v>
      </c>
      <c r="G34" s="114">
        <v>73447.5</v>
      </c>
      <c r="H34" s="72">
        <f>G34/I34</f>
        <v>6.151381909547739</v>
      </c>
      <c r="I34" s="124">
        <v>11940</v>
      </c>
      <c r="J34" s="65">
        <f>D34+F34+H34</f>
        <v>11.852680067001675</v>
      </c>
      <c r="K34" s="61">
        <v>11940</v>
      </c>
      <c r="L34" s="65">
        <f>J34*K34</f>
        <v>141521</v>
      </c>
      <c r="M34" s="65">
        <v>25155.6</v>
      </c>
      <c r="N34" s="65">
        <v>3864.4</v>
      </c>
      <c r="O34" s="65">
        <f>SUM(M34:N34)</f>
        <v>29020</v>
      </c>
      <c r="P34" s="65">
        <f>L34+O34</f>
        <v>170541</v>
      </c>
      <c r="Q34" s="66"/>
    </row>
    <row r="35" spans="1:17" s="67" customFormat="1" ht="12" customHeight="1">
      <c r="A35" s="63"/>
      <c r="B35" s="64" t="s">
        <v>11</v>
      </c>
      <c r="C35" s="111">
        <v>854784.7</v>
      </c>
      <c r="D35" s="65">
        <f>C35/I35</f>
        <v>71.59000837520938</v>
      </c>
      <c r="E35" s="114"/>
      <c r="F35" s="65"/>
      <c r="G35" s="114">
        <v>28759.7</v>
      </c>
      <c r="H35" s="72">
        <f>G35/I35</f>
        <v>2.4086850921273033</v>
      </c>
      <c r="I35" s="124">
        <v>11940</v>
      </c>
      <c r="J35" s="65">
        <f>D35+F35+H35</f>
        <v>73.99869346733668</v>
      </c>
      <c r="K35" s="61">
        <v>11940</v>
      </c>
      <c r="L35" s="65">
        <f>J35*K35</f>
        <v>883544.3999999999</v>
      </c>
      <c r="M35" s="65"/>
      <c r="N35" s="65"/>
      <c r="O35" s="72"/>
      <c r="P35" s="65">
        <f>L35+O35</f>
        <v>883544.3999999999</v>
      </c>
      <c r="Q35" s="66"/>
    </row>
    <row r="36" spans="1:17" s="9" customFormat="1" ht="12.75">
      <c r="A36" s="29"/>
      <c r="B36" s="7"/>
      <c r="C36" s="107"/>
      <c r="D36" s="8"/>
      <c r="E36" s="107"/>
      <c r="F36" s="8"/>
      <c r="G36" s="107"/>
      <c r="H36" s="8"/>
      <c r="I36" s="123"/>
      <c r="J36" s="8"/>
      <c r="K36" s="60"/>
      <c r="L36" s="8"/>
      <c r="M36" s="8"/>
      <c r="N36" s="8"/>
      <c r="O36" s="8"/>
      <c r="P36" s="72"/>
      <c r="Q36" s="53"/>
    </row>
    <row r="37" spans="1:17" s="9" customFormat="1" ht="27.75" customHeight="1">
      <c r="A37" s="36">
        <v>5</v>
      </c>
      <c r="B37" s="35" t="s">
        <v>36</v>
      </c>
      <c r="C37" s="111"/>
      <c r="D37" s="10"/>
      <c r="E37" s="114"/>
      <c r="F37" s="10"/>
      <c r="G37" s="114"/>
      <c r="H37" s="10"/>
      <c r="I37" s="124"/>
      <c r="J37" s="10"/>
      <c r="K37" s="61"/>
      <c r="L37" s="10"/>
      <c r="M37" s="10"/>
      <c r="N37" s="10"/>
      <c r="O37" s="10"/>
      <c r="P37" s="65"/>
      <c r="Q37" s="54"/>
    </row>
    <row r="38" spans="1:17" s="9" customFormat="1" ht="17.25" customHeight="1">
      <c r="A38" s="31"/>
      <c r="B38" s="4"/>
      <c r="C38" s="115">
        <f>C39+C40</f>
        <v>154023.9</v>
      </c>
      <c r="D38" s="8">
        <f>C38/I38</f>
        <v>73.94330292846855</v>
      </c>
      <c r="E38" s="115">
        <f>E39+E40</f>
        <v>6973.9</v>
      </c>
      <c r="F38" s="8">
        <f>E38/I38</f>
        <v>3.3480076812289963</v>
      </c>
      <c r="G38" s="115">
        <v>10983</v>
      </c>
      <c r="H38" s="8">
        <f>G38/I38</f>
        <v>5.272683629380701</v>
      </c>
      <c r="I38" s="123">
        <v>2083</v>
      </c>
      <c r="J38" s="8">
        <f>D38+F38+H38</f>
        <v>82.56399423907826</v>
      </c>
      <c r="K38" s="60">
        <v>2083</v>
      </c>
      <c r="L38" s="8">
        <f>J38*K38</f>
        <v>171980.80000000002</v>
      </c>
      <c r="M38" s="23">
        <f>M39+M40</f>
        <v>4388.5</v>
      </c>
      <c r="N38" s="23">
        <f>N39+N40</f>
        <v>674.2</v>
      </c>
      <c r="O38" s="8">
        <f>SUM(M38:N38)</f>
        <v>5062.7</v>
      </c>
      <c r="P38" s="78">
        <f>P39+P40</f>
        <v>183891.09999999995</v>
      </c>
      <c r="Q38" s="55"/>
    </row>
    <row r="39" spans="1:17" s="67" customFormat="1" ht="17.25" customHeight="1">
      <c r="A39" s="63"/>
      <c r="B39" s="68" t="s">
        <v>43</v>
      </c>
      <c r="C39" s="111">
        <v>4901.9</v>
      </c>
      <c r="D39" s="72">
        <f>C39/I39</f>
        <v>2.353288526164186</v>
      </c>
      <c r="E39" s="114">
        <v>6973.9</v>
      </c>
      <c r="F39" s="72">
        <f>E39/I39</f>
        <v>3.3480076812289963</v>
      </c>
      <c r="G39" s="114">
        <v>12813.3</v>
      </c>
      <c r="H39" s="72">
        <f>G39/I39</f>
        <v>6.151368218915026</v>
      </c>
      <c r="I39" s="124">
        <v>2083</v>
      </c>
      <c r="J39" s="65">
        <f>D39+F39+H39</f>
        <v>11.852664426308209</v>
      </c>
      <c r="K39" s="61">
        <v>2083</v>
      </c>
      <c r="L39" s="65">
        <f>J39*K39</f>
        <v>24689.1</v>
      </c>
      <c r="M39" s="65">
        <v>4388.5</v>
      </c>
      <c r="N39" s="65">
        <v>674.2</v>
      </c>
      <c r="O39" s="72">
        <f>SUM(M39:N39)</f>
        <v>5062.7</v>
      </c>
      <c r="P39" s="65">
        <f>L39+O39</f>
        <v>29751.8</v>
      </c>
      <c r="Q39" s="66"/>
    </row>
    <row r="40" spans="1:17" s="67" customFormat="1" ht="12.75">
      <c r="A40" s="63"/>
      <c r="B40" s="64" t="s">
        <v>11</v>
      </c>
      <c r="C40" s="114">
        <v>149122</v>
      </c>
      <c r="D40" s="72">
        <f>C40/I40</f>
        <v>71.59001440230436</v>
      </c>
      <c r="E40" s="114"/>
      <c r="F40" s="72">
        <f>E40/I40</f>
        <v>0</v>
      </c>
      <c r="G40" s="114">
        <v>5017.3</v>
      </c>
      <c r="H40" s="72">
        <f>G40/I40</f>
        <v>2.4086893903024484</v>
      </c>
      <c r="I40" s="124">
        <v>2083</v>
      </c>
      <c r="J40" s="65">
        <f>D40+F40+H40</f>
        <v>73.9987037926068</v>
      </c>
      <c r="K40" s="61">
        <v>2083</v>
      </c>
      <c r="L40" s="65">
        <f>J40*K40</f>
        <v>154139.29999999996</v>
      </c>
      <c r="M40" s="72"/>
      <c r="N40" s="72"/>
      <c r="O40" s="72"/>
      <c r="P40" s="65">
        <f>L40+O40</f>
        <v>154139.29999999996</v>
      </c>
      <c r="Q40" s="66"/>
    </row>
    <row r="41" spans="1:17" ht="12.75">
      <c r="A41" s="26"/>
      <c r="B41" s="3"/>
      <c r="C41" s="114"/>
      <c r="D41" s="8"/>
      <c r="E41" s="114"/>
      <c r="F41" s="10"/>
      <c r="G41" s="114"/>
      <c r="H41" s="8"/>
      <c r="I41" s="126"/>
      <c r="J41" s="10"/>
      <c r="K41" s="61"/>
      <c r="L41" s="10"/>
      <c r="M41" s="8"/>
      <c r="N41" s="8"/>
      <c r="O41" s="8"/>
      <c r="P41" s="65"/>
      <c r="Q41" s="50"/>
    </row>
    <row r="42" spans="1:17" ht="20.25" customHeight="1">
      <c r="A42" s="87">
        <v>6</v>
      </c>
      <c r="B42" s="88" t="s">
        <v>31</v>
      </c>
      <c r="C42" s="111"/>
      <c r="D42" s="10"/>
      <c r="E42" s="114"/>
      <c r="F42" s="10"/>
      <c r="G42" s="114"/>
      <c r="H42" s="10"/>
      <c r="I42" s="126"/>
      <c r="J42" s="10"/>
      <c r="K42" s="61"/>
      <c r="L42" s="10"/>
      <c r="M42" s="10"/>
      <c r="N42" s="10"/>
      <c r="O42" s="10"/>
      <c r="P42" s="65"/>
      <c r="Q42" s="50"/>
    </row>
    <row r="43" spans="1:17" ht="16.5" customHeight="1">
      <c r="A43" s="69"/>
      <c r="B43" s="89" t="s">
        <v>24</v>
      </c>
      <c r="C43" s="111"/>
      <c r="D43" s="10"/>
      <c r="E43" s="114"/>
      <c r="F43" s="10"/>
      <c r="G43" s="107">
        <f>G44+G45</f>
        <v>67332.627</v>
      </c>
      <c r="H43" s="8">
        <f>G43/I43</f>
        <v>10.82518118971061</v>
      </c>
      <c r="I43" s="125">
        <f>SUM(I44:I45)</f>
        <v>6220</v>
      </c>
      <c r="J43" s="8">
        <v>4.95</v>
      </c>
      <c r="K43" s="60">
        <f>SUM(K44:K45)</f>
        <v>6220</v>
      </c>
      <c r="L43" s="8">
        <f>SUM(L44:L45)</f>
        <v>67332.627</v>
      </c>
      <c r="M43" s="10"/>
      <c r="N43" s="10"/>
      <c r="O43" s="10"/>
      <c r="P43" s="102">
        <f>SUM(P44:P45)</f>
        <v>67332.627</v>
      </c>
      <c r="Q43" s="56"/>
    </row>
    <row r="44" spans="1:17" s="67" customFormat="1" ht="12.75">
      <c r="A44" s="63"/>
      <c r="B44" s="68" t="s">
        <v>43</v>
      </c>
      <c r="C44" s="107"/>
      <c r="D44" s="72"/>
      <c r="E44" s="107"/>
      <c r="F44" s="72"/>
      <c r="G44" s="114">
        <v>3616.59</v>
      </c>
      <c r="H44" s="65">
        <f>G44/I44</f>
        <v>10.422449567723344</v>
      </c>
      <c r="I44" s="126">
        <v>347</v>
      </c>
      <c r="J44" s="65">
        <v>17.82</v>
      </c>
      <c r="K44" s="61">
        <v>347</v>
      </c>
      <c r="L44" s="65">
        <v>3616.59</v>
      </c>
      <c r="M44" s="72"/>
      <c r="N44" s="72"/>
      <c r="O44" s="72"/>
      <c r="P44" s="65">
        <f>L44+O44</f>
        <v>3616.59</v>
      </c>
      <c r="Q44" s="73"/>
    </row>
    <row r="45" spans="1:17" ht="12.75">
      <c r="A45" s="63"/>
      <c r="B45" s="64" t="s">
        <v>11</v>
      </c>
      <c r="C45" s="111"/>
      <c r="D45" s="10"/>
      <c r="E45" s="114"/>
      <c r="F45" s="10"/>
      <c r="G45" s="114">
        <v>63716.037</v>
      </c>
      <c r="H45" s="10">
        <f>G45/I45</f>
        <v>10.848976162097735</v>
      </c>
      <c r="I45" s="126">
        <v>5873</v>
      </c>
      <c r="J45" s="10">
        <v>4.79</v>
      </c>
      <c r="K45" s="61">
        <v>5873</v>
      </c>
      <c r="L45" s="10">
        <v>63716.037</v>
      </c>
      <c r="M45" s="10"/>
      <c r="N45" s="10"/>
      <c r="O45" s="10"/>
      <c r="P45" s="65">
        <f>L45+O45</f>
        <v>63716.037</v>
      </c>
      <c r="Q45" s="57"/>
    </row>
    <row r="46" spans="1:17" ht="12.75">
      <c r="A46" s="63"/>
      <c r="B46" s="64"/>
      <c r="C46" s="111"/>
      <c r="D46" s="10"/>
      <c r="E46" s="114"/>
      <c r="F46" s="10"/>
      <c r="G46" s="114"/>
      <c r="H46" s="10"/>
      <c r="I46" s="126"/>
      <c r="J46" s="10"/>
      <c r="K46" s="22"/>
      <c r="L46" s="10"/>
      <c r="M46" s="10"/>
      <c r="N46" s="10"/>
      <c r="O46" s="10"/>
      <c r="P46" s="65"/>
      <c r="Q46" s="50"/>
    </row>
    <row r="47" spans="1:17" ht="21.75" customHeight="1">
      <c r="A47" s="87">
        <v>7</v>
      </c>
      <c r="B47" s="88" t="s">
        <v>32</v>
      </c>
      <c r="C47" s="111"/>
      <c r="D47" s="10"/>
      <c r="E47" s="114"/>
      <c r="F47" s="10"/>
      <c r="G47" s="114"/>
      <c r="H47" s="10"/>
      <c r="I47" s="126"/>
      <c r="J47" s="10"/>
      <c r="K47" s="22"/>
      <c r="L47" s="10"/>
      <c r="M47" s="10"/>
      <c r="N47" s="10"/>
      <c r="O47" s="10"/>
      <c r="P47" s="65"/>
      <c r="Q47" s="50"/>
    </row>
    <row r="48" spans="1:17" ht="13.5" customHeight="1">
      <c r="A48" s="90"/>
      <c r="B48" s="89" t="s">
        <v>25</v>
      </c>
      <c r="C48" s="111"/>
      <c r="D48" s="10"/>
      <c r="E48" s="114"/>
      <c r="F48" s="10"/>
      <c r="G48" s="107">
        <f>G49+G50</f>
        <v>7000</v>
      </c>
      <c r="H48" s="10">
        <f>G48/I48</f>
        <v>4.242424242424242</v>
      </c>
      <c r="I48" s="125">
        <f>I49+I50</f>
        <v>1650</v>
      </c>
      <c r="J48" s="10">
        <f>D48+F48+H48</f>
        <v>4.242424242424242</v>
      </c>
      <c r="K48" s="60">
        <f>K49+K50</f>
        <v>1650</v>
      </c>
      <c r="L48" s="8">
        <f>L49+L50</f>
        <v>7000</v>
      </c>
      <c r="M48" s="8"/>
      <c r="N48" s="8"/>
      <c r="O48" s="8"/>
      <c r="P48" s="72">
        <f>P49+P50</f>
        <v>7000</v>
      </c>
      <c r="Q48" s="58"/>
    </row>
    <row r="49" spans="1:17" s="67" customFormat="1" ht="12.75">
      <c r="A49" s="63"/>
      <c r="B49" s="68" t="s">
        <v>43</v>
      </c>
      <c r="C49" s="111"/>
      <c r="D49" s="65"/>
      <c r="E49" s="114"/>
      <c r="F49" s="65"/>
      <c r="G49" s="114">
        <v>7000</v>
      </c>
      <c r="H49" s="65">
        <f>G49/I49</f>
        <v>4.242424242424242</v>
      </c>
      <c r="I49" s="124">
        <v>1650</v>
      </c>
      <c r="J49" s="65">
        <f>D49+F49+H49</f>
        <v>4.242424242424242</v>
      </c>
      <c r="K49" s="61">
        <v>1650</v>
      </c>
      <c r="L49" s="65">
        <v>7000</v>
      </c>
      <c r="M49" s="65"/>
      <c r="N49" s="65"/>
      <c r="O49" s="65"/>
      <c r="P49" s="70">
        <f>L49+O49</f>
        <v>7000</v>
      </c>
      <c r="Q49" s="66"/>
    </row>
    <row r="50" spans="1:18" ht="12.75">
      <c r="A50" s="63"/>
      <c r="B50" s="64" t="s">
        <v>11</v>
      </c>
      <c r="C50" s="111"/>
      <c r="D50" s="10"/>
      <c r="E50" s="114"/>
      <c r="F50" s="10"/>
      <c r="G50" s="114"/>
      <c r="H50" s="10"/>
      <c r="I50" s="126"/>
      <c r="J50" s="10"/>
      <c r="K50" s="22"/>
      <c r="L50" s="10"/>
      <c r="M50" s="10"/>
      <c r="N50" s="10"/>
      <c r="O50" s="10"/>
      <c r="P50" s="65"/>
      <c r="Q50" s="50"/>
      <c r="R50" s="17"/>
    </row>
    <row r="51" spans="1:19" ht="12.75">
      <c r="A51" s="63"/>
      <c r="B51" s="64"/>
      <c r="C51" s="111"/>
      <c r="D51" s="10"/>
      <c r="E51" s="114"/>
      <c r="F51" s="10"/>
      <c r="G51" s="114"/>
      <c r="H51" s="10"/>
      <c r="I51" s="126"/>
      <c r="J51" s="10"/>
      <c r="K51" s="22"/>
      <c r="L51" s="10"/>
      <c r="M51" s="10"/>
      <c r="N51" s="10"/>
      <c r="O51" s="10"/>
      <c r="P51" s="65"/>
      <c r="Q51" s="50"/>
      <c r="R51" s="37"/>
      <c r="S51" s="17"/>
    </row>
    <row r="52" spans="1:19" ht="33" customHeight="1">
      <c r="A52" s="87">
        <v>8</v>
      </c>
      <c r="B52" s="88" t="s">
        <v>41</v>
      </c>
      <c r="C52" s="107"/>
      <c r="D52" s="8"/>
      <c r="E52" s="107"/>
      <c r="F52" s="8"/>
      <c r="G52" s="107"/>
      <c r="H52" s="8"/>
      <c r="I52" s="125"/>
      <c r="J52" s="8"/>
      <c r="K52" s="24"/>
      <c r="L52" s="8" t="s">
        <v>38</v>
      </c>
      <c r="M52" s="8"/>
      <c r="N52" s="8"/>
      <c r="O52" s="8"/>
      <c r="P52" s="72"/>
      <c r="Q52" s="49"/>
      <c r="R52" s="37"/>
      <c r="S52" s="17"/>
    </row>
    <row r="53" spans="1:17" ht="16.5" customHeight="1">
      <c r="A53" s="91"/>
      <c r="B53" s="89" t="s">
        <v>30</v>
      </c>
      <c r="C53" s="116">
        <f aca="true" t="shared" si="6" ref="C53:P53">C54+C55</f>
        <v>143150.7</v>
      </c>
      <c r="D53" s="8">
        <f t="shared" si="6"/>
        <v>72.40804248861913</v>
      </c>
      <c r="E53" s="107">
        <f t="shared" si="6"/>
        <v>1853.5</v>
      </c>
      <c r="F53" s="8">
        <f t="shared" si="6"/>
        <v>0.9375316135558928</v>
      </c>
      <c r="G53" s="107">
        <f t="shared" si="6"/>
        <v>14553.2</v>
      </c>
      <c r="H53" s="8">
        <f t="shared" si="6"/>
        <v>7.361254425897825</v>
      </c>
      <c r="I53" s="123">
        <v>1977</v>
      </c>
      <c r="J53" s="8">
        <f t="shared" si="6"/>
        <v>80.70682852807285</v>
      </c>
      <c r="K53" s="62">
        <v>1977</v>
      </c>
      <c r="L53" s="8">
        <f>L54+L55</f>
        <v>159557.40000000002</v>
      </c>
      <c r="M53" s="8">
        <f>M54+M55</f>
        <v>1020.9</v>
      </c>
      <c r="N53" s="8">
        <f>N54+N55</f>
        <v>647.7</v>
      </c>
      <c r="O53" s="8">
        <f>SUM(M53:N53)</f>
        <v>1668.6</v>
      </c>
      <c r="P53" s="72">
        <f t="shared" si="6"/>
        <v>161226.00000000003</v>
      </c>
      <c r="Q53" s="53"/>
    </row>
    <row r="54" spans="1:17" s="67" customFormat="1" ht="12.75">
      <c r="A54" s="63" t="s">
        <v>38</v>
      </c>
      <c r="B54" s="68" t="s">
        <v>43</v>
      </c>
      <c r="C54" s="111">
        <v>143150.7</v>
      </c>
      <c r="D54" s="65">
        <f>C54/I54</f>
        <v>72.40804248861913</v>
      </c>
      <c r="E54" s="114">
        <v>1853.5</v>
      </c>
      <c r="F54" s="65">
        <f>E54/I54</f>
        <v>0.9375316135558928</v>
      </c>
      <c r="G54" s="114">
        <v>14553.2</v>
      </c>
      <c r="H54" s="65">
        <f>G54/I54</f>
        <v>7.361254425897825</v>
      </c>
      <c r="I54" s="124">
        <v>1977</v>
      </c>
      <c r="J54" s="65">
        <f>D54+F54+H54</f>
        <v>80.70682852807285</v>
      </c>
      <c r="K54" s="61">
        <v>1977</v>
      </c>
      <c r="L54" s="65">
        <f>J54*K54</f>
        <v>159557.40000000002</v>
      </c>
      <c r="M54" s="65">
        <v>1020.9</v>
      </c>
      <c r="N54" s="65">
        <v>647.7</v>
      </c>
      <c r="O54" s="65">
        <f>SUM(M54:N54)</f>
        <v>1668.6</v>
      </c>
      <c r="P54" s="65">
        <f>L54+O54</f>
        <v>161226.00000000003</v>
      </c>
      <c r="Q54" s="66"/>
    </row>
    <row r="55" spans="1:17" ht="12.75">
      <c r="A55" s="63"/>
      <c r="B55" s="64" t="s">
        <v>11</v>
      </c>
      <c r="C55" s="114"/>
      <c r="D55" s="10">
        <f>C55/I55</f>
        <v>0</v>
      </c>
      <c r="E55" s="114"/>
      <c r="F55" s="10"/>
      <c r="G55" s="114"/>
      <c r="H55" s="10"/>
      <c r="I55" s="124">
        <v>1977</v>
      </c>
      <c r="J55" s="10">
        <f>D55+F55+H55</f>
        <v>0</v>
      </c>
      <c r="K55" s="61">
        <v>1977</v>
      </c>
      <c r="L55" s="10">
        <f>J55*K55</f>
        <v>0</v>
      </c>
      <c r="M55" s="10"/>
      <c r="N55" s="10"/>
      <c r="O55" s="10"/>
      <c r="P55" s="65">
        <f>L55+O55</f>
        <v>0</v>
      </c>
      <c r="Q55" s="50"/>
    </row>
    <row r="56" spans="1:17" ht="12.75">
      <c r="A56" s="63"/>
      <c r="B56" s="64"/>
      <c r="C56" s="107"/>
      <c r="D56" s="8"/>
      <c r="E56" s="107"/>
      <c r="F56" s="8"/>
      <c r="G56" s="107"/>
      <c r="H56" s="8"/>
      <c r="I56" s="125"/>
      <c r="J56" s="8"/>
      <c r="K56" s="24"/>
      <c r="L56" s="8"/>
      <c r="M56" s="8"/>
      <c r="N56" s="8"/>
      <c r="O56" s="8"/>
      <c r="P56" s="72"/>
      <c r="Q56" s="49"/>
    </row>
    <row r="57" spans="1:17" ht="51" customHeight="1">
      <c r="A57" s="92">
        <v>9</v>
      </c>
      <c r="B57" s="88" t="s">
        <v>42</v>
      </c>
      <c r="C57" s="140"/>
      <c r="D57" s="130"/>
      <c r="E57" s="142"/>
      <c r="F57" s="130"/>
      <c r="G57" s="142"/>
      <c r="H57" s="130"/>
      <c r="I57" s="144"/>
      <c r="J57" s="130"/>
      <c r="K57" s="146"/>
      <c r="L57" s="130"/>
      <c r="M57" s="130"/>
      <c r="N57" s="130"/>
      <c r="O57" s="130"/>
      <c r="P57" s="132"/>
      <c r="Q57" s="59"/>
    </row>
    <row r="58" spans="1:17" s="81" customFormat="1" ht="102.75" customHeight="1">
      <c r="A58" s="92">
        <v>10</v>
      </c>
      <c r="B58" s="88" t="s">
        <v>27</v>
      </c>
      <c r="C58" s="141"/>
      <c r="D58" s="131"/>
      <c r="E58" s="143"/>
      <c r="F58" s="131"/>
      <c r="G58" s="143"/>
      <c r="H58" s="131"/>
      <c r="I58" s="145"/>
      <c r="J58" s="131"/>
      <c r="K58" s="147"/>
      <c r="L58" s="131"/>
      <c r="M58" s="131"/>
      <c r="N58" s="131"/>
      <c r="O58" s="131"/>
      <c r="P58" s="133"/>
      <c r="Q58" s="80"/>
    </row>
    <row r="59" spans="1:18" s="84" customFormat="1" ht="19.5" customHeight="1">
      <c r="A59" s="93"/>
      <c r="B59" s="94" t="s">
        <v>23</v>
      </c>
      <c r="C59" s="117">
        <f>C60+C61</f>
        <v>12164.8</v>
      </c>
      <c r="D59" s="96">
        <f>D60+D61</f>
        <v>93.5753846153846</v>
      </c>
      <c r="E59" s="117"/>
      <c r="F59" s="96"/>
      <c r="G59" s="117">
        <f>G60+G61</f>
        <v>6090.6</v>
      </c>
      <c r="H59" s="96">
        <f>H60+H61</f>
        <v>46.85076923076923</v>
      </c>
      <c r="I59" s="128">
        <f>I60+I61</f>
        <v>130</v>
      </c>
      <c r="J59" s="98">
        <f aca="true" t="shared" si="7" ref="J59:O59">J60+J61</f>
        <v>140.42615384615385</v>
      </c>
      <c r="K59" s="97">
        <f t="shared" si="7"/>
        <v>130</v>
      </c>
      <c r="L59" s="98">
        <f t="shared" si="7"/>
        <v>18255.4</v>
      </c>
      <c r="M59" s="99"/>
      <c r="N59" s="98">
        <f>SUM(N60:N61)</f>
        <v>132.9</v>
      </c>
      <c r="O59" s="98">
        <f t="shared" si="7"/>
        <v>132.9</v>
      </c>
      <c r="P59" s="100">
        <f>P60+P61</f>
        <v>18388.300000000003</v>
      </c>
      <c r="Q59" s="82"/>
      <c r="R59" s="83"/>
    </row>
    <row r="60" spans="1:17" s="81" customFormat="1" ht="13.5" customHeight="1">
      <c r="A60" s="95"/>
      <c r="B60" s="68" t="s">
        <v>43</v>
      </c>
      <c r="C60" s="114">
        <v>12164.8</v>
      </c>
      <c r="D60" s="65">
        <f>C60/I60</f>
        <v>93.5753846153846</v>
      </c>
      <c r="E60" s="107"/>
      <c r="F60" s="72"/>
      <c r="G60" s="114">
        <v>6090.6</v>
      </c>
      <c r="H60" s="65">
        <f>G60/130</f>
        <v>46.85076923076923</v>
      </c>
      <c r="I60" s="126">
        <v>130</v>
      </c>
      <c r="J60" s="65">
        <f>D60+H60</f>
        <v>140.42615384615385</v>
      </c>
      <c r="K60" s="61">
        <v>130</v>
      </c>
      <c r="L60" s="65">
        <f>K60*J60</f>
        <v>18255.4</v>
      </c>
      <c r="M60" s="72"/>
      <c r="N60" s="65">
        <v>132.9</v>
      </c>
      <c r="O60" s="72">
        <f>SUM(M60:N60)</f>
        <v>132.9</v>
      </c>
      <c r="P60" s="65">
        <f>L60+O60</f>
        <v>18388.300000000003</v>
      </c>
      <c r="Q60" s="85"/>
    </row>
    <row r="61" spans="1:17" s="81" customFormat="1" ht="12.75">
      <c r="A61" s="95"/>
      <c r="B61" s="64" t="s">
        <v>11</v>
      </c>
      <c r="C61" s="111"/>
      <c r="D61" s="65"/>
      <c r="E61" s="114"/>
      <c r="F61" s="65"/>
      <c r="G61" s="114"/>
      <c r="H61" s="65"/>
      <c r="I61" s="126"/>
      <c r="J61" s="65"/>
      <c r="K61" s="61"/>
      <c r="L61" s="65"/>
      <c r="M61" s="65"/>
      <c r="N61" s="65"/>
      <c r="O61" s="65"/>
      <c r="P61" s="65"/>
      <c r="Q61" s="85"/>
    </row>
    <row r="62" spans="1:18" s="81" customFormat="1" ht="12.75">
      <c r="A62" s="95"/>
      <c r="B62" s="64"/>
      <c r="C62" s="118"/>
      <c r="D62" s="101"/>
      <c r="E62" s="118"/>
      <c r="F62" s="101"/>
      <c r="G62" s="118"/>
      <c r="H62" s="101"/>
      <c r="I62" s="126"/>
      <c r="J62" s="101"/>
      <c r="K62" s="61"/>
      <c r="L62" s="65"/>
      <c r="M62" s="65"/>
      <c r="N62" s="65"/>
      <c r="O62" s="65"/>
      <c r="P62" s="65"/>
      <c r="Q62" s="85"/>
      <c r="R62" s="86"/>
    </row>
    <row r="63" spans="9:17" ht="12.75">
      <c r="I63" s="129"/>
      <c r="P63" s="79"/>
      <c r="Q63" s="37"/>
    </row>
    <row r="64" spans="3:9" ht="12.75">
      <c r="C64" s="119">
        <f>C22+C30+C35+C40</f>
        <v>1864705</v>
      </c>
      <c r="G64" s="119">
        <f>G22+G30+G35+G40</f>
        <v>62739</v>
      </c>
      <c r="I64" s="129"/>
    </row>
    <row r="65" spans="7:17" ht="12.75">
      <c r="G65" s="119"/>
      <c r="I65" s="129"/>
      <c r="P65" s="79"/>
      <c r="Q65" s="37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</sheetData>
  <sheetProtection/>
  <mergeCells count="31">
    <mergeCell ref="N1:P1"/>
    <mergeCell ref="N2:P2"/>
    <mergeCell ref="N3:P3"/>
    <mergeCell ref="N4:P4"/>
    <mergeCell ref="N6:P6"/>
    <mergeCell ref="A8:P8"/>
    <mergeCell ref="I57:I58"/>
    <mergeCell ref="J57:J58"/>
    <mergeCell ref="K57:K58"/>
    <mergeCell ref="A9:P9"/>
    <mergeCell ref="A10:P10"/>
    <mergeCell ref="A11:P11"/>
    <mergeCell ref="F12:J12"/>
    <mergeCell ref="A13:A14"/>
    <mergeCell ref="B13:B14"/>
    <mergeCell ref="D13:J13"/>
    <mergeCell ref="C57:C58"/>
    <mergeCell ref="D57:D58"/>
    <mergeCell ref="E57:E58"/>
    <mergeCell ref="F57:F58"/>
    <mergeCell ref="G57:G58"/>
    <mergeCell ref="H57:H58"/>
    <mergeCell ref="L57:L58"/>
    <mergeCell ref="M57:M58"/>
    <mergeCell ref="N57:N58"/>
    <mergeCell ref="O57:O58"/>
    <mergeCell ref="P57:P58"/>
    <mergeCell ref="P13:P14"/>
    <mergeCell ref="K13:L13"/>
    <mergeCell ref="M13:N13"/>
    <mergeCell ref="O13:O14"/>
  </mergeCells>
  <printOptions/>
  <pageMargins left="0.1968503937007874" right="0.1968503937007874" top="1.3779527559055118" bottom="0.1968503937007874" header="0.5118110236220472" footer="0.1968503937007874"/>
  <pageSetup fitToHeight="13" horizontalDpi="600" verticalDpi="600" orientation="landscape" paperSize="9" scale="64" r:id="rId3"/>
  <rowBreaks count="1" manualBreakCount="1">
    <brk id="3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2020-06-11T08:36:55Z</cp:lastPrinted>
  <dcterms:created xsi:type="dcterms:W3CDTF">2012-07-02T11:45:50Z</dcterms:created>
  <dcterms:modified xsi:type="dcterms:W3CDTF">2020-06-11T08:48:52Z</dcterms:modified>
  <cp:category/>
  <cp:version/>
  <cp:contentType/>
  <cp:contentStatus/>
</cp:coreProperties>
</file>